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315"/>
  <workbookPr/>
  <mc:AlternateContent xmlns:mc="http://schemas.openxmlformats.org/markup-compatibility/2006">
    <mc:Choice Requires="x15">
      <x15ac:absPath xmlns:x15ac="http://schemas.microsoft.com/office/spreadsheetml/2010/11/ac" url="/Users/mac/Desktop/QTDAHT/"/>
    </mc:Choice>
  </mc:AlternateContent>
  <bookViews>
    <workbookView xWindow="480" yWindow="460" windowWidth="21020" windowHeight="10940" activeTab="9"/>
  </bookViews>
  <sheets>
    <sheet name="Nhập thông tin chung" sheetId="13" r:id="rId1"/>
    <sheet name="Bia" sheetId="10" r:id="rId2"/>
    <sheet name="Biểu 1" sheetId="1" r:id="rId3"/>
    <sheet name="Biểu 2" sheetId="2" r:id="rId4"/>
    <sheet name="Biểu 3" sheetId="9" r:id="rId5"/>
    <sheet name="Biểu 4 (nhập liệu)" sheetId="8" r:id="rId6"/>
    <sheet name="Biểu 5" sheetId="7" r:id="rId7"/>
    <sheet name="Biểu 6" sheetId="6" r:id="rId8"/>
    <sheet name="Biểu 7" sheetId="16" r:id="rId9"/>
    <sheet name="Biểu 8" sheetId="5" r:id="rId10"/>
  </sheets>
  <definedNames>
    <definedName name="_xlnm.Print_Area" localSheetId="1">Bia!$A$1:$E$49</definedName>
    <definedName name="_xlnm.Print_Area" localSheetId="2">'Biểu 1'!$A$1:$E$79</definedName>
    <definedName name="_xlnm.Print_Area" localSheetId="3">'Biểu 2'!$A$1:$G$58</definedName>
    <definedName name="_xlnm.Print_Area" localSheetId="4">'Biểu 3'!$A$1:$L$39</definedName>
    <definedName name="_xlnm.Print_Area" localSheetId="5">'Biểu 4 (nhập liệu)'!$A$1:$F$45</definedName>
    <definedName name="_xlnm.Print_Area" localSheetId="6">'Biểu 5'!$A$1:$I$21</definedName>
    <definedName name="_xlnm.Print_Area" localSheetId="7">'Biểu 6'!$A$1:$G$20</definedName>
    <definedName name="_xlnm.Print_Area" localSheetId="8">'Biểu 7'!$A$1:$G$24</definedName>
    <definedName name="_xlnm.Print_Area" localSheetId="9">'Biểu 8'!$A$1:$H$41</definedName>
    <definedName name="_xlnm.Print_Area" localSheetId="0">'Nhập thông tin chung'!$A$1:$D$23</definedName>
    <definedName name="_xlnm.Print_Titles" localSheetId="3">'Biểu 2'!$A:$E,'Biểu 2'!$9:$10</definedName>
    <definedName name="_xlnm.Print_Titles" localSheetId="5">'Biểu 4 (nhập liệu)'!$9:$10</definedName>
    <definedName name="_xlnm.Print_Titles" localSheetId="9">'Biểu 8'!$A:$H,'Biểu 8'!$10:$12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4" i="9" l="1"/>
  <c r="H23" i="9"/>
  <c r="H22" i="9"/>
  <c r="J22" i="9"/>
  <c r="I22" i="9"/>
  <c r="G22" i="9"/>
  <c r="D15" i="5"/>
  <c r="G15" i="5"/>
  <c r="D16" i="5"/>
  <c r="G16" i="5"/>
  <c r="E12" i="8"/>
  <c r="F12" i="8"/>
  <c r="D14" i="5"/>
  <c r="E14" i="5"/>
  <c r="G14" i="5"/>
  <c r="D17" i="5"/>
  <c r="G17" i="5"/>
  <c r="D18" i="5"/>
  <c r="G18" i="5"/>
  <c r="D19" i="5"/>
  <c r="G19" i="5"/>
  <c r="D20" i="5"/>
  <c r="G20" i="5"/>
  <c r="F22" i="8"/>
  <c r="D21" i="5"/>
  <c r="G21" i="5"/>
  <c r="D22" i="5"/>
  <c r="E22" i="5"/>
  <c r="G22" i="5"/>
  <c r="D23" i="5"/>
  <c r="E23" i="5"/>
  <c r="G23" i="5"/>
  <c r="D24" i="5"/>
  <c r="E24" i="5"/>
  <c r="G24" i="5"/>
  <c r="D25" i="5"/>
  <c r="E25" i="5"/>
  <c r="G25" i="5"/>
  <c r="D26" i="5"/>
  <c r="E26" i="5"/>
  <c r="G26" i="5"/>
  <c r="D27" i="5"/>
  <c r="E27" i="5"/>
  <c r="G27" i="5"/>
  <c r="D28" i="5"/>
  <c r="E28" i="5"/>
  <c r="G28" i="5"/>
  <c r="D29" i="5"/>
  <c r="E29" i="5"/>
  <c r="G29" i="5"/>
  <c r="D30" i="5"/>
  <c r="G30" i="5"/>
  <c r="G13" i="5"/>
  <c r="D31" i="5"/>
  <c r="E31" i="5"/>
  <c r="G31" i="5"/>
  <c r="F15" i="5"/>
  <c r="F16" i="5"/>
  <c r="F17" i="5"/>
  <c r="F18" i="5"/>
  <c r="F19" i="5"/>
  <c r="F20" i="5"/>
  <c r="F21" i="5"/>
  <c r="F22" i="5"/>
  <c r="F23" i="5"/>
  <c r="F24" i="5"/>
  <c r="F25" i="5"/>
  <c r="F26" i="5"/>
  <c r="F27" i="5"/>
  <c r="F28" i="5"/>
  <c r="F29" i="5"/>
  <c r="F30" i="5"/>
  <c r="F31" i="5"/>
  <c r="F14" i="5"/>
  <c r="D13" i="5"/>
  <c r="C29" i="5"/>
  <c r="C31" i="5"/>
  <c r="C24" i="5"/>
  <c r="C20" i="5"/>
  <c r="C17" i="5"/>
  <c r="F16" i="8"/>
  <c r="E16" i="8"/>
  <c r="D16" i="8"/>
  <c r="C43" i="1"/>
  <c r="C16" i="5"/>
  <c r="C15" i="5"/>
  <c r="F13" i="8"/>
  <c r="E14" i="8"/>
  <c r="E13" i="8"/>
  <c r="D13" i="8"/>
  <c r="F19" i="8"/>
  <c r="D43" i="1"/>
  <c r="D22" i="8"/>
  <c r="D19" i="8"/>
  <c r="C22" i="8"/>
  <c r="C19" i="8"/>
  <c r="D28" i="8"/>
  <c r="C46" i="1"/>
  <c r="B4" i="7"/>
  <c r="D42" i="1"/>
  <c r="D44" i="1"/>
  <c r="C42" i="1"/>
  <c r="C44" i="1"/>
  <c r="D15" i="1"/>
  <c r="C29" i="1"/>
  <c r="C28" i="1"/>
  <c r="C27" i="1"/>
  <c r="C26" i="1"/>
  <c r="B64" i="1"/>
  <c r="B18" i="1"/>
  <c r="B16" i="1"/>
  <c r="B14" i="1"/>
  <c r="C12" i="1"/>
  <c r="C11" i="1"/>
  <c r="C30" i="5"/>
  <c r="C21" i="5"/>
  <c r="C22" i="5"/>
  <c r="C23" i="5"/>
  <c r="C25" i="5"/>
  <c r="C26" i="5"/>
  <c r="C27" i="5"/>
  <c r="C28" i="5"/>
  <c r="C18" i="5"/>
  <c r="C19" i="5"/>
  <c r="C14" i="5"/>
  <c r="F28" i="8"/>
  <c r="D46" i="1"/>
  <c r="C28" i="8"/>
  <c r="C41" i="1"/>
  <c r="D60" i="1"/>
  <c r="B3" i="10"/>
  <c r="F2" i="10"/>
  <c r="F3" i="10"/>
  <c r="F4" i="10"/>
  <c r="F5" i="10"/>
  <c r="F6" i="10"/>
  <c r="F7" i="10"/>
  <c r="F8" i="10"/>
  <c r="F9" i="10"/>
  <c r="F10" i="10"/>
  <c r="F11" i="10"/>
  <c r="F12" i="10"/>
  <c r="F13" i="10"/>
  <c r="F14" i="10"/>
  <c r="F15" i="10"/>
  <c r="F16" i="10"/>
  <c r="F17" i="10"/>
  <c r="F18" i="10"/>
  <c r="F19" i="10"/>
  <c r="F20" i="10"/>
  <c r="F21" i="10"/>
  <c r="F22" i="10"/>
  <c r="F23" i="10"/>
  <c r="C26" i="10"/>
  <c r="B4" i="5"/>
  <c r="F24" i="16"/>
  <c r="C24" i="16"/>
  <c r="A24" i="16"/>
  <c r="A4" i="16"/>
  <c r="A4" i="6"/>
  <c r="D47" i="1"/>
  <c r="D41" i="1"/>
  <c r="A4" i="8"/>
  <c r="E45" i="8"/>
  <c r="C45" i="8"/>
  <c r="A45" i="8"/>
  <c r="A11" i="9"/>
  <c r="B2" i="10"/>
  <c r="B4" i="9"/>
  <c r="E22" i="9"/>
  <c r="F22" i="9"/>
  <c r="D24" i="9"/>
  <c r="K24" i="9"/>
  <c r="D23" i="9"/>
  <c r="K23" i="9"/>
  <c r="C22" i="9"/>
  <c r="D29" i="1"/>
  <c r="D28" i="1"/>
  <c r="D27" i="1"/>
  <c r="D26" i="1"/>
  <c r="A13" i="9"/>
  <c r="A12" i="9"/>
  <c r="A10" i="9"/>
  <c r="A9" i="9"/>
  <c r="B4" i="2"/>
  <c r="A4" i="1"/>
  <c r="E58" i="2"/>
  <c r="B58" i="2"/>
  <c r="D79" i="1"/>
  <c r="A79" i="1"/>
  <c r="E51" i="2"/>
  <c r="E72" i="1"/>
  <c r="F13" i="6"/>
  <c r="A13" i="2"/>
  <c r="D19" i="1"/>
  <c r="D17" i="1"/>
  <c r="E6" i="1"/>
  <c r="F29" i="10"/>
  <c r="F30" i="10"/>
  <c r="F31" i="10"/>
  <c r="F32" i="10"/>
  <c r="F33" i="10"/>
  <c r="F34" i="10"/>
  <c r="F35" i="10"/>
  <c r="F36" i="10"/>
  <c r="F37" i="10"/>
  <c r="F38" i="10"/>
  <c r="F39" i="10"/>
  <c r="F40" i="10"/>
  <c r="F41" i="10"/>
  <c r="F42" i="10"/>
  <c r="F43" i="10"/>
  <c r="F44" i="10"/>
  <c r="F45" i="10"/>
  <c r="F46" i="10"/>
  <c r="F47" i="10"/>
  <c r="F48" i="10"/>
  <c r="F49" i="10"/>
  <c r="A14" i="2"/>
  <c r="A15" i="2"/>
  <c r="C47" i="1"/>
  <c r="B12" i="7"/>
  <c r="B29" i="1"/>
  <c r="C27" i="10"/>
  <c r="H34" i="5"/>
  <c r="E41" i="5"/>
  <c r="C41" i="5"/>
  <c r="A41" i="5"/>
  <c r="F20" i="6"/>
  <c r="C20" i="6"/>
  <c r="A20" i="6"/>
  <c r="H21" i="7"/>
  <c r="E21" i="7"/>
  <c r="B21" i="7"/>
  <c r="I14" i="7"/>
  <c r="F38" i="8"/>
  <c r="D39" i="9"/>
  <c r="A39" i="9"/>
  <c r="C79" i="1"/>
  <c r="I12" i="7"/>
  <c r="H12" i="7"/>
  <c r="G12" i="7"/>
  <c r="F31" i="9"/>
  <c r="D22" i="9"/>
  <c r="K22" i="9"/>
  <c r="E13" i="5"/>
  <c r="D11" i="8"/>
  <c r="C11" i="8"/>
  <c r="F11" i="8"/>
  <c r="D40" i="1"/>
  <c r="E12" i="7"/>
  <c r="F12" i="7"/>
  <c r="D59" i="1"/>
  <c r="D58" i="1"/>
  <c r="E42" i="1"/>
  <c r="E46" i="1"/>
  <c r="E43" i="1"/>
  <c r="C40" i="1"/>
  <c r="C45" i="1"/>
  <c r="E47" i="1"/>
  <c r="E41" i="1"/>
  <c r="E44" i="1"/>
  <c r="D45" i="1"/>
  <c r="F17" i="16"/>
  <c r="E29" i="1"/>
  <c r="E28" i="1"/>
  <c r="E27" i="1"/>
  <c r="E26" i="1"/>
  <c r="F11" i="7"/>
  <c r="F13" i="5"/>
  <c r="I13" i="5"/>
  <c r="E45" i="1"/>
  <c r="E40" i="1"/>
</calcChain>
</file>

<file path=xl/comments1.xml><?xml version="1.0" encoding="utf-8"?>
<comments xmlns="http://schemas.openxmlformats.org/spreadsheetml/2006/main">
  <authors>
    <author>User</author>
  </authors>
  <commentList>
    <comment ref="B38" authorId="0">
      <text>
        <r>
          <rPr>
            <b/>
            <sz val="9"/>
            <color indexed="81"/>
            <rFont val="Tahoma"/>
            <family val="2"/>
          </rPr>
          <t>PHAN VIỆT HIẾU:</t>
        </r>
        <r>
          <rPr>
            <sz val="9"/>
            <color indexed="81"/>
            <rFont val="Tahoma"/>
            <family val="2"/>
          </rPr>
          <t xml:space="preserve">
Trường hợp không có thì phải ghi rõ là không có</t>
        </r>
      </text>
    </comment>
  </commentList>
</comments>
</file>

<file path=xl/sharedStrings.xml><?xml version="1.0" encoding="utf-8"?>
<sst xmlns="http://schemas.openxmlformats.org/spreadsheetml/2006/main" count="443" uniqueCount="280">
  <si>
    <t>Mẫu số: 01/QTDA</t>
  </si>
  <si>
    <t>Tên nguồn vốn</t>
  </si>
  <si>
    <t>Thực hiện</t>
  </si>
  <si>
    <t>Đã thanh toán</t>
  </si>
  <si>
    <t>Nội dung chi phí</t>
  </si>
  <si>
    <t>Tổng số</t>
  </si>
  <si>
    <t>Nhóm</t>
  </si>
  <si>
    <t>Giá trị tài sản (đồng)</t>
  </si>
  <si>
    <t>Người lập biểu</t>
  </si>
  <si>
    <t>Kế toán trưởng</t>
  </si>
  <si>
    <t>Chủ đầu tư</t>
  </si>
  <si>
    <t xml:space="preserve"> Tổng số</t>
  </si>
  <si>
    <t>Mẫu số: 02/QTDA</t>
  </si>
  <si>
    <t>Tên văn bản</t>
  </si>
  <si>
    <t>Cơ quan ban hành</t>
  </si>
  <si>
    <t>Ghi chú</t>
  </si>
  <si>
    <t>Mẫu số: 03/QTDA</t>
  </si>
  <si>
    <t>Kế hoạch</t>
  </si>
  <si>
    <t>Mẫu số: 04/QTDA</t>
  </si>
  <si>
    <t>Đơn vị tính: đồng</t>
  </si>
  <si>
    <t>Mẫu số: 05/QTDA</t>
  </si>
  <si>
    <t>Đơn vị tính</t>
  </si>
  <si>
    <t>Số lượng</t>
  </si>
  <si>
    <t>Giá đơn vị</t>
  </si>
  <si>
    <t>Nguồn vốn đầu tư</t>
  </si>
  <si>
    <t>Đơn vị tiếp nhận sử dụng</t>
  </si>
  <si>
    <t>Mẫu số: 06/QTDA</t>
  </si>
  <si>
    <t>Danh mục</t>
  </si>
  <si>
    <t>Giá trị</t>
  </si>
  <si>
    <t>TÌNH HÌNH THANH TOÁN VÀ CÔNG NỢ CỦA DỰ ÁN</t>
  </si>
  <si>
    <t>Tên cá nhân, đơn vị thực hiện</t>
  </si>
  <si>
    <t>Đã thanh toán, tạm ứng</t>
  </si>
  <si>
    <t>Công nợ đến ngày khoá sổ lập báo cáo quyết toán</t>
  </si>
  <si>
    <t>Phải trả</t>
  </si>
  <si>
    <t>Phải thu</t>
  </si>
  <si>
    <t>Chỉ tiêu</t>
  </si>
  <si>
    <t>Số liệu của chủ đầu tư</t>
  </si>
  <si>
    <t>Số liệu của cơ quan thanh toán</t>
  </si>
  <si>
    <t xml:space="preserve">BÁO CÁO </t>
  </si>
  <si>
    <t xml:space="preserve">Chủ đầu tư: </t>
  </si>
  <si>
    <t>Công trình</t>
  </si>
  <si>
    <t>Mẫu số: 07/QTDA</t>
  </si>
  <si>
    <t>Thiết bị</t>
  </si>
  <si>
    <t>Chi phí khác</t>
  </si>
  <si>
    <t>,</t>
  </si>
  <si>
    <t>Giá trị A-B chấp nhận thanh toán</t>
  </si>
  <si>
    <t>I</t>
  </si>
  <si>
    <t>II</t>
  </si>
  <si>
    <t>III</t>
  </si>
  <si>
    <t>-</t>
  </si>
  <si>
    <t>Bồi thường, hỗ trợ, TĐC</t>
  </si>
  <si>
    <t>Xây dựng</t>
  </si>
  <si>
    <t>Quản lý dự án</t>
  </si>
  <si>
    <t>Tư vấn</t>
  </si>
  <si>
    <t>Chi khác</t>
  </si>
  <si>
    <t>Chi phí thiệt hại do các nguyên nhân bất khả kháng: (không có)</t>
  </si>
  <si>
    <t>Tài sản dài hạn (cố định)</t>
  </si>
  <si>
    <t>Tài sản ngắn hạn</t>
  </si>
  <si>
    <t>NGƯỜI LẬP BIỂU</t>
  </si>
  <si>
    <t>KẾ TOÁN TRƯỞNG</t>
  </si>
  <si>
    <t>CHỦ ĐẦU TƯ</t>
  </si>
  <si>
    <t>Số
TT</t>
  </si>
  <si>
    <t>DANH MỤC CÁC VĂN BẢN PHÁP LÝ, HỢP ĐỒNG XÂY DỰNG</t>
  </si>
  <si>
    <t xml:space="preserve">BẢNG ĐỐI CHIẾU </t>
  </si>
  <si>
    <t>SỐ LIỆU CẤP VỐN, CHO VAY, THANH TOÁN VỐN ĐẦU TƯ</t>
  </si>
  <si>
    <t>Thanh toán KLHT</t>
  </si>
  <si>
    <t>Tạm ứng</t>
  </si>
  <si>
    <t>CƠ QUAN CẤP VỐN, CHO VAY, THANH TOÁN</t>
  </si>
  <si>
    <t>TRƯỞNG PHÒNG</t>
  </si>
  <si>
    <t>THỦ TRƯỞNG ĐƠN VỊ</t>
  </si>
  <si>
    <t>CHI PHÍ ĐẦU TƯ ĐỀ NGHỊ QUYẾT TOÁN</t>
  </si>
  <si>
    <t>IV</t>
  </si>
  <si>
    <t>V</t>
  </si>
  <si>
    <t>Ngày đưa TSDH vào sử dụng</t>
  </si>
  <si>
    <t>TÀI SẢN NGẮN HẠN BÀN GIAO</t>
  </si>
  <si>
    <t>Cấp quyết định đầu tư</t>
  </si>
  <si>
    <t>Tổng mức đầu tư</t>
  </si>
  <si>
    <t>(đồng)</t>
  </si>
  <si>
    <t>Ngày đưa vào sử dụng</t>
  </si>
  <si>
    <t>Nguồn vốn</t>
  </si>
  <si>
    <t>Đơn vị tiếp nhận sử sụng</t>
  </si>
  <si>
    <t>Tổng
nguyên giá</t>
  </si>
  <si>
    <t>Dự án:</t>
  </si>
  <si>
    <t>Hợp đồng</t>
  </si>
  <si>
    <t>Ký hiệu; ngày tháng năm ban hành</t>
  </si>
  <si>
    <t>Giám sát thi công xây dựng</t>
  </si>
  <si>
    <t>Chi phí xây dựng</t>
  </si>
  <si>
    <t>Thẩm tra phê duyệt quyết toán</t>
  </si>
  <si>
    <t>Chi phí quản lý dự án</t>
  </si>
  <si>
    <t>Chi phí tư vấn đầu tư</t>
  </si>
  <si>
    <r>
      <t xml:space="preserve">                                                  …………., n</t>
    </r>
    <r>
      <rPr>
        <i/>
        <sz val="12"/>
        <color indexed="8"/>
        <rFont val="Times New Roman"/>
        <family val="1"/>
      </rPr>
      <t>gày...  tháng...  năm….</t>
    </r>
  </si>
  <si>
    <t>Created by:</t>
  </si>
  <si>
    <t>Chi phí dự phòng</t>
  </si>
  <si>
    <t>Dự phòng</t>
  </si>
  <si>
    <t>(Tính đến ngày khoá sổ lập Báo cáo quyết toán)</t>
  </si>
  <si>
    <t>GIÁ TRỊ VẬT TƯ, THIẾT BỊ TỒN ĐỌNG</t>
  </si>
  <si>
    <t>Đơn vị tiếp nhận hoặc xử lý theo quy định</t>
  </si>
  <si>
    <t>Kiểm định chất lượng theo yêu cầu chủ đầu tư</t>
  </si>
  <si>
    <t>Bảo hiểm</t>
  </si>
  <si>
    <t>1.1</t>
  </si>
  <si>
    <t>1.2</t>
  </si>
  <si>
    <t>Thiết kế BVTC</t>
  </si>
  <si>
    <t>Dự toán</t>
  </si>
  <si>
    <t>Lập hồ sơ mời thầu, đánh giá hồ sơ dự thầu xây dựng</t>
  </si>
  <si>
    <t>Thẩm định kết quả lựa chọn nhà thầu xây dựng</t>
  </si>
  <si>
    <t>Năm 2019</t>
  </si>
  <si>
    <t>(Ban hành kèm theo Thông tư số: 10/2020/TT-BTC ngày 20/02/2020 của Bộ Tài chính)</t>
  </si>
  <si>
    <t>CỘNG HÒA XÃ HỘI CHỦ NGHĨA VIỆT NAM
Độc lập - Tự do - Hạnh phúc</t>
  </si>
  <si>
    <t>BÁO CÁO</t>
  </si>
  <si>
    <t>Tổng hợp quyết toán dự án hoàn thành</t>
  </si>
  <si>
    <t>Giá trị tổng mức đầu tư được duyệt hoặc điều chỉnh lần cuối</t>
  </si>
  <si>
    <t>Tên dự án thành phần, tiểu dự án (nếu có)</t>
  </si>
  <si>
    <t>Tên công trình, hạng mục công trình hoàn thành (nếu có)</t>
  </si>
  <si>
    <t>Tên dự án</t>
  </si>
  <si>
    <t>không có</t>
  </si>
  <si>
    <t>Giá trị dự toán được duyệt hoặc điều chỉnh lần cuối</t>
  </si>
  <si>
    <t>Theo Quyết định đầu tư điều chỉnh lần cuối</t>
  </si>
  <si>
    <t>Nguồn vốn đầu tư công</t>
  </si>
  <si>
    <t>Ngân sách nhà nước</t>
  </si>
  <si>
    <t>Nguồn vốn khác thuộc vốn đầu tư công</t>
  </si>
  <si>
    <t>Nguồn vốn tín dụng do Chính phủ bảo lãnh</t>
  </si>
  <si>
    <t>Nguồn vốn vay được bảo đảm bằng tài sản của nhà nước</t>
  </si>
  <si>
    <t>Nguồn vốn đầu tư phát triển của doanh nghiệp nhà nước</t>
  </si>
  <si>
    <t>Nguồn vốn khác (nếu có)</t>
  </si>
  <si>
    <t>Số TT</t>
  </si>
  <si>
    <t>Dự án (dự toán công trình, hạng mục công trình) được duyệt hoặc điều chỉnh lần cuối</t>
  </si>
  <si>
    <t>Giá trị đề nghị quyết toán</t>
  </si>
  <si>
    <t>Tăng, giảm so với dự án (dự toán công trình, hạng mục công trình) được duyệt</t>
  </si>
  <si>
    <t>Đơn vị: đồng</t>
  </si>
  <si>
    <t>- Công tác quản lý vốn, tài sản trong quá trình đầu tư:</t>
  </si>
  <si>
    <t xml:space="preserve">     + Chi phí đầu tư đề nghị quyết toán là toàn bộ các khoản chi phí thực hiện trong quá trình đầu tư xây dựng để đưa công trình của dự án vào khai thác, sử dụng trong phạm vi dự án, thiết kế, dự toán được phê duyệt; hợp đồng xây dựng đã ký kết phù hợp với quy định của pháp luật.</t>
  </si>
  <si>
    <t xml:space="preserve">     + Quá trình thực hiện dự án Chủ đầu tư đã chấp hành các quy định về việc cấp vốn, thanh toán; việc quản lý và sử dụng các loại nguồn vốn đầu tư của dự án.</t>
  </si>
  <si>
    <t>- Chấp hành trình tự thủ tục quản lý đầu tư và xây dựng của Nhà nước: quá trình thực hiện dự án Chủ đầu tư đã chấp hành các quy định về trình tự, thủ tục đầu tư và xây dựng, quy định về lựa chọn nhà thầu theo các quy định của pháp luật về đầu tư xây dựng và đấu thầu.</t>
  </si>
  <si>
    <t xml:space="preserve"> 2. Nhận xét, đánh giá quá trình thực hiện dự án:</t>
  </si>
  <si>
    <t>1. Tình hình thực hiện dự án:</t>
  </si>
  <si>
    <t>NGUYỄN GIÁM ĐỐC</t>
  </si>
  <si>
    <t>LÊ THỊ LẬP BIỂU</t>
  </si>
  <si>
    <t xml:space="preserve">IV.  Giá trị tài sản hình thành qua đầu tư: </t>
  </si>
  <si>
    <t>V.  Thuyết minh báo cáo quyết toán:</t>
  </si>
  <si>
    <t>III. Chi phí đầu tư không tính vào giá trị tài sản hình thành qua đầu tư:</t>
  </si>
  <si>
    <t xml:space="preserve">II. Tổng hợp chi phí đầu tư đề nghị quyết toán: </t>
  </si>
  <si>
    <t xml:space="preserve">I.  Nguồn vốn đầu tư:         </t>
  </si>
  <si>
    <t>Giá trị được duyệt (nếu có)</t>
  </si>
  <si>
    <t>Các văn bản pháp lý</t>
  </si>
  <si>
    <t>123/QĐ-UBND</t>
  </si>
  <si>
    <t>1234/QĐ-UBND</t>
  </si>
  <si>
    <t>234/QĐ-UBND</t>
  </si>
  <si>
    <t>345/QĐ-UBND</t>
  </si>
  <si>
    <t>Chi phí thiết bị</t>
  </si>
  <si>
    <t>4=5+6</t>
  </si>
  <si>
    <t>Kế hoạch vốn</t>
  </si>
  <si>
    <t>Số vốn đã đã cấp, cho vay, thanh toán</t>
  </si>
  <si>
    <t>I. Tình hình cấp vốn, cho vay, thanh toán:</t>
  </si>
  <si>
    <t>Luỹ kế từ khởi công</t>
  </si>
  <si>
    <t>Chi tiết hằng năm</t>
  </si>
  <si>
    <t>Năm 2020</t>
  </si>
  <si>
    <t>Mã dự án</t>
  </si>
  <si>
    <t>0070886</t>
  </si>
  <si>
    <t>Tên cơ quan cho vay, thanh toán</t>
  </si>
  <si>
    <t>II. Nhận xét, giải thích nguyên nhân chênh lệch, kiến nghị của cơ quan kiểm soát thanh toán, cho vay, cấp vốn:</t>
  </si>
  <si>
    <t>1. Nhận xét về việc chấp hành trình tự quản lý đầu tư, chấp hành chế độ quản lý tài chính đầu tư:</t>
  </si>
  <si>
    <t>2. Giải thích nguyên nhân chênh lệch: không chênh lệch.</t>
  </si>
  <si>
    <t>3. Kiến nghị: không có.</t>
  </si>
  <si>
    <t>Quá trình thực hiện dự án Chủ đầu tư đã chấp hành các quy định về việc cấp vốn, thanh toán; việc quản lý và sử dụng các loại nguồn vốn đầu tư của dự án.</t>
  </si>
  <si>
    <t>Ghi chú: Trường hợp dự án có nhiều cơ quan thanh toán, cho vay, cấp vốn, Chủ đầu tư có trách nhiệm đối chiếu số liệu thanh toán với từng cơ quan để tổng hợp báo cáo quyết toán của dự án.</t>
  </si>
  <si>
    <t>……………….., ngày ….. tháng ..… năm 2020</t>
  </si>
  <si>
    <t>(Ký, ghi rõ họ tên)</t>
  </si>
  <si>
    <t>-------------------------</t>
  </si>
  <si>
    <t>Dự án được duyệt hoặc điều chỉnh</t>
  </si>
  <si>
    <t>Dự toán (TDT) được duyệt hoặc điều chỉnh</t>
  </si>
  <si>
    <t>Kết quả thanh tra, kiểm toán (nếu có)</t>
  </si>
  <si>
    <t>VII</t>
  </si>
  <si>
    <t>(Ký, đóng dấu và ghi rõ họ tên)</t>
  </si>
  <si>
    <t>TÀI SẢN DÀI HẠN (TÀI SẢN CỐ ĐỊNH) MỚI TĂNG</t>
  </si>
  <si>
    <t>Tên và ký hiệu tài sản; Quy mô, công suất (riêng đối với thiết bị ghi rõ thêm chủng loại, xuất xứ)</t>
  </si>
  <si>
    <t>Ghi chú: Trường hợp không có nội dung phát sinh thì ghi rõ không có vào Mẫu biểu.</t>
  </si>
  <si>
    <t>Không có</t>
  </si>
  <si>
    <t>Giá trị còn lại</t>
  </si>
  <si>
    <t>5=3x4</t>
  </si>
  <si>
    <t>Vật tư, thiết bị tồn đọng giao cho đơn vị tiếp nhận:</t>
  </si>
  <si>
    <t>Vật tư, thiết bị tồn đọng xử lý theo quy định:</t>
  </si>
  <si>
    <t>Nội dung công việc, hợp đồng thực hiện</t>
  </si>
  <si>
    <t xml:space="preserve">TỔNG HỢP QUYẾT TOÁN DỰ ÁN HOÀN THÀNH </t>
  </si>
  <si>
    <t>Giám đốc/Thủ trưởng</t>
  </si>
  <si>
    <t>Cơ quan thẩm tra quyết toán</t>
  </si>
  <si>
    <t>Địa điểm, ngày lập báo cáo</t>
  </si>
  <si>
    <t>THÔNG TIN DỰ ÁN</t>
  </si>
  <si>
    <t>MẪU BÁO CÁO TỔNG HỢP QUYẾT TOÁN DỰ ÁN HOÀN THÀNH</t>
  </si>
  <si>
    <t>PHAN VIỆT HIẾU</t>
  </si>
  <si>
    <t>Link từ mẫu 5</t>
  </si>
  <si>
    <t>Link từ mẫu 6</t>
  </si>
  <si>
    <t>Link từ mẫu 4</t>
  </si>
  <si>
    <t>5=4-3</t>
  </si>
  <si>
    <t>Link từ mẫu 3</t>
  </si>
  <si>
    <t>Khảo sát, lập dự án đầu tư</t>
  </si>
  <si>
    <t>Thẩm định dự án đầu tư</t>
  </si>
  <si>
    <t>Tên dự án thành phần, tiểu dự án/ Tên công trình, hạng mục công trình hoàn thành (nếu có)==&gt; Unhide các dòng đang ẩn, để tùy chỉnh</t>
  </si>
  <si>
    <t>Kính gửi:</t>
  </si>
  <si>
    <t>Giá trị tổng mức đầu tư được duyệt hoặc điều chỉnh lần cuối:</t>
  </si>
  <si>
    <t>TRẦN THỊ KẾ TOÁN</t>
  </si>
  <si>
    <t xml:space="preserve">THÔNG TIN CÁC CÁ NHÂN THUỘC ĐƠN VỊ </t>
  </si>
  <si>
    <t>Các quyết định phê duyệt dự án/phê duyệt điều chỉnh dự án</t>
  </si>
  <si>
    <t>[W]: www.kiemtoanxaydung.vn</t>
  </si>
  <si>
    <t>[P]: 098765.6161</t>
  </si>
  <si>
    <r>
      <rPr>
        <sz val="12"/>
        <rFont val="Times New Roman"/>
        <family val="1"/>
      </rPr>
      <t xml:space="preserve">Trung tâm đào tạo: </t>
    </r>
    <r>
      <rPr>
        <u/>
        <sz val="12"/>
        <color indexed="12"/>
        <rFont val="Times New Roman"/>
        <family val="1"/>
      </rPr>
      <t>phongdaotao@kiemtoanxaydung.vn</t>
    </r>
  </si>
  <si>
    <t>SỔ TAY KIỂM TOÁN XÂY DỰNG</t>
  </si>
  <si>
    <r>
      <rPr>
        <sz val="12"/>
        <rFont val="Times New Roman"/>
        <family val="1"/>
      </rPr>
      <t xml:space="preserve">Ban biên tập: </t>
    </r>
    <r>
      <rPr>
        <u/>
        <sz val="12"/>
        <color indexed="12"/>
        <rFont val="Times New Roman"/>
        <family val="1"/>
      </rPr>
      <t>tuvan@kiemtoanxaydung.vn</t>
    </r>
  </si>
  <si>
    <t>Mẫu số: 08/QTDA</t>
  </si>
  <si>
    <t>Quyết định phê duyệt dự án đầu tư</t>
  </si>
  <si>
    <t>8 = 9+10</t>
  </si>
  <si>
    <t>11=4-8</t>
  </si>
  <si>
    <t>Quyết định số 123/QĐ-UBND ngày 10/04/2018 của UBND tỉnh; Quyết định số 1234/QĐ-UBND ngày 20/04/2019 của UBND tỉnh</t>
  </si>
  <si>
    <t>Sở Tài chính</t>
  </si>
  <si>
    <t>Ủy ban nhân dân tỉnh</t>
  </si>
  <si>
    <t>Vốn ngân sách tỉnh</t>
  </si>
  <si>
    <t>Kho bạc Nhà nước Hà Tĩnh</t>
  </si>
  <si>
    <t>Hà Tĩnh, ngày 07 tháng 08 năm 2020</t>
  </si>
  <si>
    <t>Đường giao thông nội vùng xã Phúc Đồng, huyện Hương Khê</t>
  </si>
  <si>
    <t>UBND huyện Hương Khê</t>
  </si>
  <si>
    <t>UBND xã Phúc Đồng, huyện Hương Khê</t>
  </si>
  <si>
    <t>Khảo sát, thiết kế BVTC, dự toán</t>
  </si>
  <si>
    <t>3.1</t>
  </si>
  <si>
    <t>3.2</t>
  </si>
  <si>
    <t>Hội đồng bồi thường, GPMB …</t>
  </si>
  <si>
    <t>Công ty ……</t>
  </si>
  <si>
    <t>Gói thầu 01.XL</t>
  </si>
  <si>
    <t>Gói thầu 02.XL</t>
  </si>
  <si>
    <t>Công ty …..</t>
  </si>
  <si>
    <t>Gói thầu 03.TB</t>
  </si>
  <si>
    <t>Ban QLDA ĐTXD ….</t>
  </si>
  <si>
    <t>Công ty …</t>
  </si>
  <si>
    <t>Sở Giao thông Vận tải</t>
  </si>
  <si>
    <t>Phòng ….</t>
  </si>
  <si>
    <t>Phòng….</t>
  </si>
  <si>
    <t>Công ty Kiểm toán ….</t>
  </si>
  <si>
    <t>Kiểm toán BCQT</t>
  </si>
  <si>
    <t>Rà phá bom mìn, vật nổ</t>
  </si>
  <si>
    <t>Bộ Chỉ huy Quân sự ….</t>
  </si>
  <si>
    <t>Thẩm tra thiết kế BVTC, dự toán</t>
  </si>
  <si>
    <t>Thẩm định hồ sơ mời thầu</t>
  </si>
  <si>
    <t>Chênh
lệch</t>
  </si>
  <si>
    <t>Văn bản …</t>
  </si>
  <si>
    <t>113/UBND-GT</t>
  </si>
  <si>
    <t>Quyết định phê duyệt …</t>
  </si>
  <si>
    <t>Quyết định phê duyệt điều chỉnh ….</t>
  </si>
  <si>
    <t>UBND tỉnh</t>
  </si>
  <si>
    <t>Tổng dự toán</t>
  </si>
  <si>
    <t>Hợp đồng thi công gói thầu 01.XL</t>
  </si>
  <si>
    <t>Hợp đồng thi công gói thầu 02.XL</t>
  </si>
  <si>
    <t>Hợp đồng thi công gói thầu 03.TB</t>
  </si>
  <si>
    <t>Hợp đồng quản lý dự án ….</t>
  </si>
  <si>
    <t>Hợp đồng khảo sát, lập dự án</t>
  </si>
  <si>
    <t>Hợp đồng Khảo sát, thiết kế BVTC, dự toán</t>
  </si>
  <si>
    <t>Hợp đồng Thẩm tra thiết kế BVTC, dự toán</t>
  </si>
  <si>
    <t>Hợp đồng Lập hồ sơ mời thầu, đánh giá hồ sơ dự thầu xây dựng</t>
  </si>
  <si>
    <t>Hợp đồng Giám sát thi công xây dựng</t>
  </si>
  <si>
    <t>Hợp đồng Kiểm định chất lượng theo yêu cầu chủ đầu tư</t>
  </si>
  <si>
    <t>Hợp đồng Bảo hiểm</t>
  </si>
  <si>
    <t>Hợp đồng Rà phá bom mìn, vật nổ</t>
  </si>
  <si>
    <t>Hợp đồng Kiểm toán BCQT</t>
  </si>
  <si>
    <t>Kết luận của cơ quan Thanh tra</t>
  </si>
  <si>
    <t>Biên bản Kiểm tra</t>
  </si>
  <si>
    <t>Kết luận thanh tra</t>
  </si>
  <si>
    <t>Kết luận của cơ quan Kiểm toán NN</t>
  </si>
  <si>
    <t>Kết luận kiểm toán</t>
  </si>
  <si>
    <t>Kết quả kiểm tra của các cơ quan khác</t>
  </si>
  <si>
    <t>Văn bản, biên bản liên quan …</t>
  </si>
  <si>
    <t>Kết quả điều tra của cơ quan pháp luật</t>
  </si>
  <si>
    <t>Văn bản, biên bản, kết luận liên quan …</t>
  </si>
  <si>
    <t>4.1</t>
  </si>
  <si>
    <t>4.2</t>
  </si>
  <si>
    <t>4.3</t>
  </si>
  <si>
    <t>4.4</t>
  </si>
  <si>
    <t>4.5</t>
  </si>
  <si>
    <t>4.6</t>
  </si>
  <si>
    <t>5.1</t>
  </si>
  <si>
    <t>5.2</t>
  </si>
  <si>
    <t>5.3</t>
  </si>
  <si>
    <r>
      <t xml:space="preserve">Kết luận của các cơ quan Thanh tra, Kiểm toán nhà nước, kiểm tra, kết quả điều tra của các cơ quan pháp luật: </t>
    </r>
    <r>
      <rPr>
        <b/>
        <sz val="11"/>
        <color rgb="FFFF0000"/>
        <rFont val="Times New Roman"/>
        <family val="1"/>
        <charset val="163"/>
      </rPr>
      <t>(nếu không có thì ghi rõ là không có)</t>
    </r>
  </si>
  <si>
    <r>
      <t xml:space="preserve">Chi phí không tạo nên tài sản: </t>
    </r>
    <r>
      <rPr>
        <sz val="11"/>
        <rFont val="Times New Roman"/>
        <family val="1"/>
      </rPr>
      <t>(không có)</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</si>
</sst>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F800]dddd\,\ mmmm\ dd\,\ yyyy"/>
    <numFmt numFmtId="166" formatCode="[$-1010000]d/m/yyyy;@"/>
  </numFmts>
  <fonts count="74" x14ac:knownFonts="1">
    <font>
      <sz val="12"/>
      <name val=".VnTime"/>
    </font>
    <font>
      <sz val="12"/>
      <name val=".VnTime"/>
    </font>
    <font>
      <b/>
      <sz val="14"/>
      <name val="Times New Roman"/>
      <family val="1"/>
    </font>
    <font>
      <sz val="12"/>
      <name val="Times New Roman"/>
      <family val="1"/>
    </font>
    <font>
      <sz val="12.5"/>
      <name val="Times New Roman"/>
      <family val="1"/>
    </font>
    <font>
      <b/>
      <sz val="12.5"/>
      <name val="Times New Roman"/>
      <family val="1"/>
    </font>
    <font>
      <i/>
      <sz val="12.5"/>
      <name val="Times New Roman"/>
      <family val="1"/>
    </font>
    <font>
      <sz val="8"/>
      <name val=".VnTime"/>
      <family val="2"/>
    </font>
    <font>
      <sz val="13"/>
      <name val="Times New Roman"/>
      <family val="1"/>
    </font>
    <font>
      <sz val="12.5"/>
      <name val=".VnTime"/>
      <family val="2"/>
    </font>
    <font>
      <b/>
      <sz val="12.5"/>
      <name val=".VnTime"/>
      <family val="2"/>
    </font>
    <font>
      <u/>
      <sz val="12"/>
      <color indexed="12"/>
      <name val=".VnTime"/>
      <family val="2"/>
    </font>
    <font>
      <i/>
      <sz val="12.5"/>
      <name val=".VnTime"/>
      <family val="2"/>
    </font>
    <font>
      <b/>
      <sz val="13"/>
      <name val="Times New Roman"/>
      <family val="1"/>
    </font>
    <font>
      <b/>
      <sz val="16"/>
      <name val="Times New Roman"/>
      <family val="1"/>
    </font>
    <font>
      <sz val="13"/>
      <name val=".VnTime"/>
      <family val="2"/>
    </font>
    <font>
      <i/>
      <sz val="12"/>
      <name val="Times New Roman"/>
      <family val="1"/>
    </font>
    <font>
      <sz val="12"/>
      <name val=".VnTime"/>
      <family val="2"/>
    </font>
    <font>
      <b/>
      <sz val="12"/>
      <name val="Times New Roman"/>
      <family val="1"/>
    </font>
    <font>
      <sz val="10"/>
      <name val=".VnTime"/>
      <family val="2"/>
    </font>
    <font>
      <b/>
      <sz val="12"/>
      <name val=".VnTime"/>
      <family val="2"/>
    </font>
    <font>
      <sz val="12.5"/>
      <name val="Times New Roman"/>
      <family val="1"/>
      <charset val="163"/>
    </font>
    <font>
      <sz val="12"/>
      <name val=".VnTime"/>
      <family val="2"/>
    </font>
    <font>
      <sz val="11"/>
      <name val="Times New Roman"/>
      <family val="1"/>
    </font>
    <font>
      <b/>
      <sz val="11"/>
      <name val="Times New Roman"/>
      <family val="1"/>
    </font>
    <font>
      <i/>
      <sz val="9"/>
      <name val="Times New Roman"/>
      <family val="1"/>
    </font>
    <font>
      <sz val="9"/>
      <name val=".VnTime"/>
      <family val="2"/>
    </font>
    <font>
      <i/>
      <sz val="11"/>
      <name val="Times New Roman"/>
      <family val="1"/>
    </font>
    <font>
      <b/>
      <i/>
      <sz val="11"/>
      <name val="Times New Roman"/>
      <family val="1"/>
    </font>
    <font>
      <sz val="11"/>
      <name val=".VnTime"/>
      <family val="2"/>
    </font>
    <font>
      <i/>
      <sz val="12"/>
      <color indexed="8"/>
      <name val="Times New Roman"/>
      <family val="1"/>
    </font>
    <font>
      <sz val="10"/>
      <name val="Arial"/>
      <family val="2"/>
    </font>
    <font>
      <sz val="9"/>
      <color indexed="81"/>
      <name val="Tahoma"/>
      <family val="2"/>
    </font>
    <font>
      <b/>
      <sz val="9"/>
      <color indexed="81"/>
      <name val="Tahoma"/>
      <family val="2"/>
    </font>
    <font>
      <sz val="10"/>
      <name val="Times New Roman"/>
      <family val="1"/>
    </font>
    <font>
      <b/>
      <i/>
      <sz val="11"/>
      <name val="Times New Roman"/>
      <family val="1"/>
      <charset val="163"/>
    </font>
    <font>
      <u/>
      <sz val="12"/>
      <color indexed="12"/>
      <name val="Times New Roman"/>
      <family val="1"/>
    </font>
    <font>
      <sz val="12"/>
      <color theme="1"/>
      <name val="Times New Roman"/>
      <family val="1"/>
    </font>
    <font>
      <b/>
      <sz val="12"/>
      <color theme="1"/>
      <name val="Times New Roman"/>
      <family val="1"/>
    </font>
    <font>
      <sz val="11"/>
      <color theme="1"/>
      <name val="Times New Roman"/>
      <family val="1"/>
    </font>
    <font>
      <b/>
      <sz val="11"/>
      <color rgb="FFFF0000"/>
      <name val="Times New Roman"/>
      <family val="1"/>
      <charset val="163"/>
    </font>
    <font>
      <b/>
      <sz val="11"/>
      <color theme="1"/>
      <name val="Times New Roman"/>
      <family val="1"/>
    </font>
    <font>
      <sz val="12.5"/>
      <color theme="1"/>
      <name val=".VnTime"/>
      <family val="2"/>
    </font>
    <font>
      <sz val="12"/>
      <color theme="1"/>
      <name val=".VnTime"/>
      <family val="2"/>
    </font>
    <font>
      <i/>
      <sz val="12.5"/>
      <color theme="1"/>
      <name val="Times New Roman"/>
      <family val="1"/>
    </font>
    <font>
      <i/>
      <sz val="11"/>
      <color theme="1"/>
      <name val="Times New Roman"/>
      <family val="1"/>
    </font>
    <font>
      <sz val="11"/>
      <color rgb="FFFF0000"/>
      <name val="Times New Roman"/>
      <family val="1"/>
    </font>
    <font>
      <b/>
      <i/>
      <sz val="11"/>
      <color theme="1"/>
      <name val="Times New Roman"/>
      <family val="1"/>
    </font>
    <font>
      <b/>
      <sz val="11"/>
      <color rgb="FFFF0000"/>
      <name val="Times New Roman"/>
      <family val="1"/>
    </font>
    <font>
      <i/>
      <sz val="9"/>
      <color theme="1"/>
      <name val="Times New Roman"/>
      <family val="1"/>
    </font>
    <font>
      <i/>
      <sz val="12"/>
      <color theme="1"/>
      <name val="Times New Roman"/>
      <family val="1"/>
    </font>
    <font>
      <b/>
      <sz val="11"/>
      <color rgb="FF3333CC"/>
      <name val="Times New Roman"/>
      <family val="1"/>
    </font>
    <font>
      <b/>
      <sz val="14"/>
      <color theme="1"/>
      <name val="Times New Roman"/>
      <family val="1"/>
    </font>
    <font>
      <sz val="9"/>
      <color rgb="FF000000"/>
      <name val="Times New Roman"/>
      <family val="1"/>
    </font>
    <font>
      <i/>
      <sz val="11"/>
      <color rgb="FFFF0000"/>
      <name val="Times New Roman"/>
      <family val="1"/>
      <charset val="163"/>
    </font>
    <font>
      <sz val="11"/>
      <color theme="1"/>
      <name val=".VnTime"/>
      <family val="2"/>
    </font>
    <font>
      <b/>
      <sz val="11"/>
      <color theme="1"/>
      <name val="Times New Roman"/>
      <family val="1"/>
      <charset val="163"/>
    </font>
    <font>
      <sz val="11"/>
      <color theme="1"/>
      <name val="Times New Roman"/>
      <family val="1"/>
      <charset val="163"/>
    </font>
    <font>
      <i/>
      <sz val="12"/>
      <color theme="1"/>
      <name val="Times New Roman"/>
      <family val="1"/>
      <charset val="163"/>
    </font>
    <font>
      <sz val="12"/>
      <color rgb="FFFF0000"/>
      <name val=".VnTime"/>
      <family val="2"/>
    </font>
    <font>
      <b/>
      <u/>
      <sz val="11"/>
      <color theme="1"/>
      <name val="Times New Roman"/>
      <family val="1"/>
    </font>
    <font>
      <sz val="11"/>
      <color rgb="FF0000CC"/>
      <name val="Times New Roman"/>
      <family val="1"/>
    </font>
    <font>
      <b/>
      <sz val="11"/>
      <color rgb="FF0000CC"/>
      <name val="Times New Roman"/>
      <family val="1"/>
    </font>
    <font>
      <sz val="11"/>
      <color rgb="FF0000CC"/>
      <name val="Times New Roman"/>
      <family val="1"/>
      <charset val="163"/>
    </font>
    <font>
      <sz val="12"/>
      <color rgb="FF0000CC"/>
      <name val=".VnTime"/>
      <family val="2"/>
    </font>
    <font>
      <b/>
      <sz val="12.5"/>
      <color rgb="FF0000CC"/>
      <name val="Times New Roman"/>
      <family val="1"/>
    </font>
    <font>
      <i/>
      <sz val="12.5"/>
      <color rgb="FF0000CC"/>
      <name val="Times New Roman"/>
      <family val="1"/>
    </font>
    <font>
      <i/>
      <sz val="11"/>
      <color rgb="FF0000CC"/>
      <name val="Times New Roman"/>
      <family val="1"/>
    </font>
    <font>
      <i/>
      <sz val="12"/>
      <color rgb="FF0000CC"/>
      <name val="Times New Roman"/>
      <family val="1"/>
      <charset val="163"/>
    </font>
    <font>
      <sz val="12"/>
      <color rgb="FF0000CC"/>
      <name val="Times New Roman"/>
      <family val="1"/>
    </font>
    <font>
      <b/>
      <sz val="12"/>
      <color rgb="FF0000CC"/>
      <name val="Times New Roman"/>
      <family val="1"/>
      <charset val="163"/>
    </font>
    <font>
      <b/>
      <sz val="12"/>
      <color rgb="FF0000CC"/>
      <name val="Times New Roman"/>
      <family val="1"/>
    </font>
    <font>
      <i/>
      <sz val="12"/>
      <color rgb="FF0000CC"/>
      <name val="Times New Roman"/>
      <family val="1"/>
    </font>
    <font>
      <sz val="11"/>
      <color rgb="FF3333CC"/>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28">
    <border>
      <left/>
      <right/>
      <top/>
      <bottom/>
      <diagonal/>
    </border>
    <border>
      <left style="double">
        <color auto="1"/>
      </left>
      <right/>
      <top/>
      <bottom style="double">
        <color auto="1"/>
      </bottom>
      <diagonal/>
    </border>
    <border>
      <left style="double">
        <color auto="1"/>
      </left>
      <right/>
      <top style="double">
        <color auto="1"/>
      </top>
      <bottom/>
      <diagonal/>
    </border>
    <border>
      <left style="double">
        <color auto="1"/>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s>
  <cellStyleXfs count="5">
    <xf numFmtId="0" fontId="0" fillId="0" borderId="0"/>
    <xf numFmtId="43" fontId="1" fillId="0" borderId="0" applyFont="0" applyFill="0" applyBorder="0" applyAlignment="0" applyProtection="0"/>
    <xf numFmtId="41" fontId="19" fillId="0" borderId="0" applyFont="0" applyFill="0" applyBorder="0" applyAlignment="0" applyProtection="0"/>
    <xf numFmtId="43" fontId="31" fillId="0" borderId="0" applyFont="0" applyFill="0" applyBorder="0" applyAlignment="0" applyProtection="0"/>
    <xf numFmtId="0" fontId="11" fillId="0" borderId="0" applyNumberFormat="0" applyFill="0" applyBorder="0" applyAlignment="0" applyProtection="0">
      <alignment vertical="top"/>
      <protection locked="0"/>
    </xf>
  </cellStyleXfs>
  <cellXfs count="477">
    <xf numFmtId="0" fontId="0" fillId="0" borderId="0" xfId="0"/>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vertical="center" wrapText="1"/>
    </xf>
    <xf numFmtId="0" fontId="15"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5" fillId="0" borderId="3" xfId="0" applyFont="1" applyBorder="1" applyAlignment="1">
      <alignment vertical="center" wrapText="1"/>
    </xf>
    <xf numFmtId="0" fontId="17" fillId="0" borderId="0" xfId="0" applyFont="1" applyAlignment="1">
      <alignment vertical="center" wrapText="1"/>
    </xf>
    <xf numFmtId="0" fontId="20" fillId="0" borderId="0" xfId="0" applyFont="1" applyAlignment="1">
      <alignment vertical="center" wrapText="1"/>
    </xf>
    <xf numFmtId="49" fontId="3" fillId="0" borderId="0" xfId="2"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2" borderId="0" xfId="0" applyFont="1" applyFill="1" applyAlignment="1">
      <alignment vertical="center" wrapText="1"/>
    </xf>
    <xf numFmtId="0" fontId="21" fillId="0" borderId="0" xfId="0" applyFont="1" applyBorder="1" applyAlignment="1">
      <alignment vertical="center" wrapText="1"/>
    </xf>
    <xf numFmtId="0" fontId="9" fillId="0" borderId="0" xfId="0" applyFont="1" applyBorder="1" applyAlignment="1">
      <alignment vertical="center" wrapText="1"/>
    </xf>
    <xf numFmtId="0" fontId="22" fillId="0" borderId="0" xfId="0" applyFont="1" applyAlignment="1">
      <alignment vertical="center" wrapText="1"/>
    </xf>
    <xf numFmtId="0" fontId="37" fillId="0" borderId="0" xfId="0" applyFont="1" applyAlignment="1">
      <alignment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37" fillId="0" borderId="0" xfId="0" applyFont="1" applyBorder="1" applyAlignment="1">
      <alignment horizontal="center" vertical="center" wrapText="1"/>
    </xf>
    <xf numFmtId="0" fontId="16" fillId="0" borderId="0" xfId="0" applyFont="1" applyBorder="1" applyAlignment="1">
      <alignment vertical="center" wrapText="1"/>
    </xf>
    <xf numFmtId="0" fontId="38" fillId="0" borderId="0" xfId="0" applyFont="1" applyAlignment="1">
      <alignment vertical="center"/>
    </xf>
    <xf numFmtId="0" fontId="37" fillId="0" borderId="0" xfId="0" applyFont="1" applyAlignment="1">
      <alignment horizontal="center" vertical="center" wrapText="1"/>
    </xf>
    <xf numFmtId="0" fontId="37" fillId="0" borderId="0" xfId="0" applyFont="1" applyAlignment="1">
      <alignment horizontal="left" vertical="center" wrapText="1"/>
    </xf>
    <xf numFmtId="0" fontId="37" fillId="0" borderId="0" xfId="0" applyFont="1" applyAlignment="1">
      <alignment horizontal="left" vertical="center"/>
    </xf>
    <xf numFmtId="0" fontId="18" fillId="0" borderId="0" xfId="0" applyFont="1" applyAlignment="1">
      <alignment vertical="center" wrapText="1"/>
    </xf>
    <xf numFmtId="0" fontId="17" fillId="0" borderId="0" xfId="0" applyFont="1" applyBorder="1" applyAlignment="1">
      <alignment vertical="center" wrapText="1"/>
    </xf>
    <xf numFmtId="0" fontId="20" fillId="0" borderId="0" xfId="0" applyFont="1" applyBorder="1" applyAlignment="1">
      <alignment vertical="center" wrapText="1"/>
    </xf>
    <xf numFmtId="3" fontId="23" fillId="0" borderId="0" xfId="1" applyNumberFormat="1" applyFont="1" applyFill="1" applyBorder="1" applyAlignment="1">
      <alignment vertical="center"/>
    </xf>
    <xf numFmtId="0" fontId="22" fillId="0" borderId="0" xfId="0" applyFont="1" applyBorder="1" applyAlignment="1">
      <alignment vertical="center" wrapText="1"/>
    </xf>
    <xf numFmtId="3" fontId="3" fillId="3" borderId="0" xfId="0" applyNumberFormat="1" applyFont="1" applyFill="1" applyBorder="1" applyAlignment="1">
      <alignment horizontal="right" vertical="center" wrapText="1"/>
    </xf>
    <xf numFmtId="0" fontId="39" fillId="0" borderId="0" xfId="0" applyFont="1" applyAlignment="1">
      <alignment horizontal="right" vertical="center" wrapText="1"/>
    </xf>
    <xf numFmtId="0" fontId="26" fillId="0" borderId="0" xfId="0" applyFont="1" applyBorder="1" applyAlignment="1">
      <alignment vertical="center" wrapText="1"/>
    </xf>
    <xf numFmtId="0" fontId="26" fillId="0" borderId="0" xfId="0" applyFont="1" applyAlignment="1">
      <alignment vertical="center" wrapText="1"/>
    </xf>
    <xf numFmtId="0" fontId="5" fillId="0" borderId="0" xfId="0" applyFont="1" applyAlignment="1">
      <alignment horizontal="right" vertical="center" wrapText="1"/>
    </xf>
    <xf numFmtId="0" fontId="3" fillId="0" borderId="0" xfId="0" applyFont="1" applyBorder="1" applyAlignment="1">
      <alignment vertical="center"/>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3" fontId="23" fillId="0" borderId="0" xfId="0" applyNumberFormat="1" applyFont="1" applyBorder="1" applyAlignment="1">
      <alignment horizontal="right" vertical="center" wrapText="1"/>
    </xf>
    <xf numFmtId="0" fontId="24" fillId="0" borderId="0" xfId="0" applyFont="1" applyAlignment="1">
      <alignment horizontal="center" vertical="center" wrapText="1"/>
    </xf>
    <xf numFmtId="0" fontId="29" fillId="0" borderId="0" xfId="0" applyFont="1" applyAlignment="1">
      <alignment vertical="center" wrapText="1"/>
    </xf>
    <xf numFmtId="0" fontId="24" fillId="0" borderId="0" xfId="0" applyFont="1" applyAlignment="1">
      <alignment vertical="center" wrapText="1"/>
    </xf>
    <xf numFmtId="0" fontId="23" fillId="0" borderId="0" xfId="0" applyFont="1" applyBorder="1" applyAlignment="1">
      <alignment horizontal="righ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right" vertical="center"/>
    </xf>
    <xf numFmtId="0" fontId="24" fillId="0" borderId="5" xfId="0" applyFont="1" applyBorder="1" applyAlignment="1">
      <alignment horizontal="center" vertical="center" wrapText="1"/>
    </xf>
    <xf numFmtId="0" fontId="40" fillId="0" borderId="0" xfId="0" applyFont="1" applyAlignment="1">
      <alignment horizontal="center" vertical="center" wrapText="1"/>
    </xf>
    <xf numFmtId="0" fontId="24" fillId="0" borderId="0" xfId="0" applyFont="1" applyAlignment="1">
      <alignment horizontal="right" vertical="center" wrapText="1"/>
    </xf>
    <xf numFmtId="0" fontId="3" fillId="0" borderId="0" xfId="0" applyFont="1" applyAlignment="1">
      <alignment vertical="center"/>
    </xf>
    <xf numFmtId="0" fontId="37" fillId="0" borderId="0" xfId="0" applyFont="1" applyBorder="1" applyAlignment="1">
      <alignment vertical="center" wrapText="1"/>
    </xf>
    <xf numFmtId="0" fontId="18" fillId="0" borderId="0" xfId="0" applyFont="1" applyAlignment="1">
      <alignment vertical="center"/>
    </xf>
    <xf numFmtId="3" fontId="41" fillId="0" borderId="6" xfId="1" applyNumberFormat="1" applyFont="1" applyFill="1" applyBorder="1" applyAlignment="1">
      <alignment horizontal="right" vertical="center" wrapText="1"/>
    </xf>
    <xf numFmtId="0" fontId="42" fillId="0" borderId="0" xfId="0" applyFont="1" applyAlignment="1">
      <alignment vertical="center" wrapText="1"/>
    </xf>
    <xf numFmtId="3" fontId="37" fillId="0" borderId="0" xfId="1" applyNumberFormat="1" applyFont="1" applyBorder="1" applyAlignment="1">
      <alignment horizontal="right" vertical="center" wrapText="1"/>
    </xf>
    <xf numFmtId="0" fontId="43" fillId="0" borderId="0" xfId="0" applyFont="1" applyAlignment="1">
      <alignment vertical="center" wrapText="1"/>
    </xf>
    <xf numFmtId="0" fontId="44" fillId="0" borderId="0" xfId="1" applyNumberFormat="1" applyFont="1" applyBorder="1" applyAlignment="1">
      <alignment vertical="center" wrapText="1"/>
    </xf>
    <xf numFmtId="0" fontId="41" fillId="0" borderId="0" xfId="0" applyFont="1" applyAlignment="1">
      <alignment horizontal="center" vertical="center" wrapText="1"/>
    </xf>
    <xf numFmtId="0" fontId="39" fillId="0" borderId="0" xfId="0" applyFont="1" applyBorder="1" applyAlignment="1">
      <alignment vertical="center" wrapText="1"/>
    </xf>
    <xf numFmtId="0" fontId="39" fillId="0" borderId="0" xfId="0" applyFont="1" applyAlignment="1">
      <alignment horizontal="left" vertical="center"/>
    </xf>
    <xf numFmtId="0" fontId="41" fillId="0" borderId="0" xfId="0" applyFont="1" applyAlignment="1">
      <alignment horizontal="left" vertical="center"/>
    </xf>
    <xf numFmtId="3" fontId="41" fillId="0" borderId="6" xfId="0" applyNumberFormat="1" applyFont="1" applyFill="1" applyBorder="1" applyAlignment="1">
      <alignment horizontal="right" vertical="center" wrapText="1"/>
    </xf>
    <xf numFmtId="0" fontId="39" fillId="2" borderId="7" xfId="0" applyFont="1" applyFill="1" applyBorder="1" applyAlignment="1">
      <alignment horizontal="center" vertical="center" wrapText="1"/>
    </xf>
    <xf numFmtId="0" fontId="39" fillId="0" borderId="7" xfId="0" applyFont="1" applyFill="1" applyBorder="1" applyAlignment="1">
      <alignment horizontal="justify" vertical="center" wrapText="1"/>
    </xf>
    <xf numFmtId="3" fontId="41" fillId="0" borderId="7" xfId="0" applyNumberFormat="1" applyFont="1" applyFill="1" applyBorder="1" applyAlignment="1">
      <alignment horizontal="right" vertical="center" wrapText="1"/>
    </xf>
    <xf numFmtId="0" fontId="39" fillId="2" borderId="8" xfId="0" applyFont="1" applyFill="1" applyBorder="1" applyAlignment="1">
      <alignment horizontal="center" vertical="center" wrapText="1"/>
    </xf>
    <xf numFmtId="0" fontId="39" fillId="0" borderId="8" xfId="0" applyFont="1" applyFill="1" applyBorder="1" applyAlignment="1">
      <alignment horizontal="justify" vertical="center" wrapText="1"/>
    </xf>
    <xf numFmtId="3" fontId="39" fillId="2" borderId="8" xfId="0" applyNumberFormat="1" applyFont="1" applyFill="1" applyBorder="1" applyAlignment="1">
      <alignment horizontal="right" vertical="center" wrapText="1"/>
    </xf>
    <xf numFmtId="0" fontId="39" fillId="0" borderId="0" xfId="0" applyFont="1" applyBorder="1" applyAlignment="1">
      <alignment horizontal="right" vertical="center" wrapText="1"/>
    </xf>
    <xf numFmtId="3" fontId="39" fillId="0" borderId="0" xfId="0" applyNumberFormat="1" applyFont="1" applyBorder="1" applyAlignment="1">
      <alignment horizontal="right" vertical="center" wrapText="1"/>
    </xf>
    <xf numFmtId="0" fontId="41" fillId="0" borderId="0" xfId="0" applyFont="1" applyBorder="1" applyAlignment="1">
      <alignment horizontal="left" vertical="center"/>
    </xf>
    <xf numFmtId="0" fontId="39" fillId="0" borderId="0" xfId="0" applyFont="1" applyFill="1" applyBorder="1" applyAlignment="1">
      <alignment vertical="center" wrapText="1"/>
    </xf>
    <xf numFmtId="3" fontId="39" fillId="0" borderId="7" xfId="0" applyNumberFormat="1" applyFont="1" applyFill="1" applyBorder="1" applyAlignment="1">
      <alignment horizontal="right" vertical="center" wrapText="1"/>
    </xf>
    <xf numFmtId="0" fontId="45" fillId="0" borderId="0" xfId="0" applyFont="1" applyBorder="1" applyAlignment="1">
      <alignment horizontal="right" vertical="center"/>
    </xf>
    <xf numFmtId="0" fontId="18" fillId="0" borderId="0" xfId="0" applyFont="1" applyAlignment="1">
      <alignment horizontal="right" vertical="center"/>
    </xf>
    <xf numFmtId="3" fontId="39" fillId="0" borderId="0" xfId="0" applyNumberFormat="1" applyFont="1" applyFill="1" applyBorder="1" applyAlignment="1">
      <alignment horizontal="right" vertical="center"/>
    </xf>
    <xf numFmtId="0" fontId="39" fillId="2" borderId="9" xfId="0" applyFont="1" applyFill="1" applyBorder="1" applyAlignment="1">
      <alignment horizontal="center" vertical="center" wrapText="1"/>
    </xf>
    <xf numFmtId="0" fontId="39" fillId="0" borderId="9" xfId="0" applyFont="1" applyFill="1" applyBorder="1" applyAlignment="1">
      <alignment horizontal="justify" vertical="center" wrapText="1"/>
    </xf>
    <xf numFmtId="0" fontId="39" fillId="0" borderId="0" xfId="0" applyFont="1" applyBorder="1" applyAlignment="1">
      <alignment horizontal="justify" vertical="center" wrapText="1"/>
    </xf>
    <xf numFmtId="0" fontId="39" fillId="0" borderId="0" xfId="0" quotePrefix="1" applyFont="1" applyBorder="1"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wrapText="1"/>
    </xf>
    <xf numFmtId="0" fontId="23" fillId="0" borderId="7" xfId="0" applyFont="1" applyFill="1" applyBorder="1" applyAlignment="1">
      <alignment horizontal="center" vertical="center" wrapText="1"/>
    </xf>
    <xf numFmtId="0" fontId="23" fillId="0" borderId="7" xfId="0" applyFont="1" applyFill="1" applyBorder="1" applyAlignment="1">
      <alignment horizontal="justify" vertical="center" wrapText="1"/>
    </xf>
    <xf numFmtId="165" fontId="23" fillId="0" borderId="7" xfId="0" applyNumberFormat="1" applyFont="1" applyFill="1" applyBorder="1" applyAlignment="1">
      <alignment horizontal="center" vertical="center" wrapText="1"/>
    </xf>
    <xf numFmtId="3" fontId="23" fillId="0" borderId="7" xfId="0" applyNumberFormat="1" applyFont="1" applyFill="1" applyBorder="1" applyAlignment="1">
      <alignment horizontal="center" vertical="center" wrapText="1"/>
    </xf>
    <xf numFmtId="0" fontId="23" fillId="0" borderId="7" xfId="0" applyFont="1" applyFill="1" applyBorder="1" applyAlignment="1">
      <alignment horizontal="center" vertical="center"/>
    </xf>
    <xf numFmtId="0" fontId="46" fillId="0" borderId="7" xfId="0" applyFont="1" applyFill="1" applyBorder="1" applyAlignment="1">
      <alignment horizontal="justify" vertical="center" wrapText="1"/>
    </xf>
    <xf numFmtId="165" fontId="46" fillId="0" borderId="7" xfId="0" applyNumberFormat="1" applyFont="1" applyFill="1" applyBorder="1" applyAlignment="1">
      <alignment horizontal="center" vertical="center" wrapText="1"/>
    </xf>
    <xf numFmtId="3" fontId="46" fillId="0" borderId="7" xfId="0" applyNumberFormat="1" applyFont="1" applyFill="1" applyBorder="1" applyAlignment="1">
      <alignment horizontal="center" vertical="center" wrapText="1"/>
    </xf>
    <xf numFmtId="0" fontId="46" fillId="0" borderId="7" xfId="0" applyFont="1" applyFill="1" applyBorder="1" applyAlignment="1">
      <alignment horizontal="center" vertical="center" wrapText="1"/>
    </xf>
    <xf numFmtId="0" fontId="24" fillId="0" borderId="7" xfId="0" applyFont="1" applyFill="1" applyBorder="1" applyAlignment="1">
      <alignment horizontal="center" vertical="center"/>
    </xf>
    <xf numFmtId="165" fontId="39" fillId="0" borderId="7" xfId="0" applyNumberFormat="1" applyFont="1" applyFill="1" applyBorder="1" applyAlignment="1">
      <alignment horizontal="center" vertical="center" wrapText="1"/>
    </xf>
    <xf numFmtId="0" fontId="39" fillId="0" borderId="7" xfId="0" applyFont="1" applyFill="1" applyBorder="1" applyAlignment="1">
      <alignment horizontal="center" vertical="center" wrapText="1"/>
    </xf>
    <xf numFmtId="3" fontId="24" fillId="0" borderId="7" xfId="3" applyNumberFormat="1" applyFont="1" applyFill="1" applyBorder="1" applyAlignment="1">
      <alignment horizontal="right" vertical="center"/>
    </xf>
    <xf numFmtId="0" fontId="39" fillId="0" borderId="7" xfId="0" applyFont="1" applyFill="1" applyBorder="1" applyAlignment="1">
      <alignment horizontal="center" vertical="center"/>
    </xf>
    <xf numFmtId="3" fontId="39" fillId="0" borderId="7" xfId="0" applyNumberFormat="1" applyFont="1" applyFill="1" applyBorder="1" applyAlignment="1">
      <alignment horizontal="right" vertical="center"/>
    </xf>
    <xf numFmtId="3" fontId="23" fillId="0" borderId="7" xfId="0" applyNumberFormat="1" applyFont="1" applyFill="1" applyBorder="1" applyAlignment="1">
      <alignment horizontal="right" vertical="center"/>
    </xf>
    <xf numFmtId="3" fontId="46" fillId="0" borderId="7" xfId="0" applyNumberFormat="1" applyFont="1" applyFill="1" applyBorder="1" applyAlignment="1">
      <alignment horizontal="right" vertical="center"/>
    </xf>
    <xf numFmtId="165" fontId="23" fillId="0" borderId="8"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23" fillId="0" borderId="0" xfId="0" applyFont="1" applyBorder="1" applyAlignment="1">
      <alignment horizontal="left" vertical="center"/>
    </xf>
    <xf numFmtId="0" fontId="23" fillId="0" borderId="0" xfId="0" applyFont="1" applyBorder="1" applyAlignment="1">
      <alignment vertical="center" wrapText="1"/>
    </xf>
    <xf numFmtId="3" fontId="23"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wrapText="1"/>
    </xf>
    <xf numFmtId="3" fontId="23" fillId="0" borderId="0" xfId="0" applyNumberFormat="1" applyFont="1" applyFill="1" applyBorder="1" applyAlignment="1">
      <alignment vertical="center" wrapText="1"/>
    </xf>
    <xf numFmtId="0" fontId="23" fillId="0" borderId="0" xfId="0" applyFont="1" applyBorder="1" applyAlignment="1">
      <alignment horizontal="justify" vertical="center" wrapText="1"/>
    </xf>
    <xf numFmtId="0" fontId="45" fillId="0" borderId="10" xfId="0" applyFont="1" applyBorder="1" applyAlignment="1">
      <alignment vertical="center" wrapText="1"/>
    </xf>
    <xf numFmtId="0" fontId="3"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4" fillId="0" borderId="0" xfId="0" applyFont="1" applyFill="1" applyBorder="1" applyAlignment="1">
      <alignment horizontal="right" vertical="center"/>
    </xf>
    <xf numFmtId="0" fontId="3" fillId="0" borderId="0" xfId="0" applyFont="1" applyFill="1" applyBorder="1" applyAlignment="1">
      <alignment vertical="center" wrapText="1"/>
    </xf>
    <xf numFmtId="0" fontId="27" fillId="0" borderId="0" xfId="0" applyFont="1" applyFill="1" applyBorder="1" applyAlignment="1">
      <alignment horizontal="right" vertical="center" wrapText="1"/>
    </xf>
    <xf numFmtId="0" fontId="24" fillId="0" borderId="0" xfId="0" quotePrefix="1" applyFont="1" applyFill="1" applyBorder="1" applyAlignment="1">
      <alignment horizontal="center" vertical="center" wrapText="1"/>
    </xf>
    <xf numFmtId="0" fontId="24" fillId="0" borderId="0" xfId="0" applyFont="1" applyFill="1" applyBorder="1" applyAlignment="1">
      <alignment horizontal="center" vertical="center" wrapText="1"/>
    </xf>
    <xf numFmtId="3" fontId="27" fillId="0" borderId="0" xfId="0" applyNumberFormat="1" applyFont="1" applyFill="1" applyBorder="1" applyAlignment="1">
      <alignment horizontal="right" vertical="center"/>
    </xf>
    <xf numFmtId="0" fontId="23" fillId="0" borderId="0" xfId="0" applyFont="1" applyFill="1" applyBorder="1" applyAlignment="1">
      <alignment vertical="center" wrapText="1"/>
    </xf>
    <xf numFmtId="0" fontId="39" fillId="0" borderId="0" xfId="0" quotePrefix="1" applyFont="1" applyFill="1" applyBorder="1" applyAlignment="1">
      <alignment horizontal="center" vertical="top" wrapText="1"/>
    </xf>
    <xf numFmtId="0" fontId="39" fillId="0" borderId="0" xfId="0" applyFont="1" applyFill="1" applyBorder="1" applyAlignment="1">
      <alignment vertical="top" wrapText="1"/>
    </xf>
    <xf numFmtId="0" fontId="39" fillId="0" borderId="0" xfId="0" quotePrefix="1" applyFont="1" applyFill="1" applyBorder="1" applyAlignment="1">
      <alignment horizontal="center" vertical="center" wrapText="1"/>
    </xf>
    <xf numFmtId="0" fontId="39" fillId="0" borderId="0" xfId="0" applyFont="1" applyFill="1" applyBorder="1" applyAlignment="1">
      <alignment horizontal="justify" vertical="justify" wrapText="1"/>
    </xf>
    <xf numFmtId="0" fontId="39" fillId="0" borderId="0" xfId="0" applyFont="1" applyFill="1" applyBorder="1" applyAlignment="1">
      <alignment horizontal="center" vertical="center" wrapText="1"/>
    </xf>
    <xf numFmtId="3" fontId="41" fillId="0" borderId="0" xfId="0" applyNumberFormat="1" applyFont="1" applyFill="1" applyBorder="1" applyAlignment="1">
      <alignment horizontal="left" vertical="center" wrapText="1"/>
    </xf>
    <xf numFmtId="0" fontId="41"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41" fillId="0" borderId="0" xfId="0" applyFont="1" applyFill="1" applyBorder="1" applyAlignment="1">
      <alignment vertical="center" wrapText="1"/>
    </xf>
    <xf numFmtId="0" fontId="45" fillId="0" borderId="10" xfId="0" applyFont="1" applyFill="1" applyBorder="1" applyAlignment="1">
      <alignment vertical="center" wrapText="1"/>
    </xf>
    <xf numFmtId="0" fontId="41" fillId="0" borderId="11" xfId="0" applyFont="1" applyFill="1" applyBorder="1" applyAlignment="1">
      <alignment horizontal="center" vertical="center" wrapText="1"/>
    </xf>
    <xf numFmtId="0" fontId="24" fillId="0" borderId="0" xfId="0" applyFont="1" applyFill="1" applyBorder="1" applyAlignment="1">
      <alignment vertical="center" wrapText="1"/>
    </xf>
    <xf numFmtId="3" fontId="39" fillId="0" borderId="8" xfId="0" applyNumberFormat="1" applyFont="1" applyFill="1" applyBorder="1" applyAlignment="1">
      <alignment horizontal="right" vertical="center" wrapText="1"/>
    </xf>
    <xf numFmtId="0" fontId="41" fillId="0" borderId="0" xfId="0" applyFont="1" applyFill="1" applyBorder="1" applyAlignment="1">
      <alignment vertical="center"/>
    </xf>
    <xf numFmtId="0" fontId="41" fillId="0" borderId="12" xfId="0" applyFont="1" applyFill="1" applyBorder="1" applyAlignment="1">
      <alignment vertical="center" wrapText="1"/>
    </xf>
    <xf numFmtId="164" fontId="24" fillId="0" borderId="0" xfId="0" applyNumberFormat="1" applyFont="1" applyFill="1" applyBorder="1" applyAlignment="1">
      <alignment vertical="center" wrapText="1"/>
    </xf>
    <xf numFmtId="164" fontId="23" fillId="0" borderId="0" xfId="1" applyNumberFormat="1" applyFont="1" applyFill="1" applyBorder="1" applyAlignment="1">
      <alignment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vertical="center"/>
    </xf>
    <xf numFmtId="0" fontId="23" fillId="0" borderId="0" xfId="0" applyFont="1" applyFill="1" applyBorder="1" applyAlignment="1">
      <alignment vertical="justify" wrapText="1"/>
    </xf>
    <xf numFmtId="0" fontId="39" fillId="0" borderId="0" xfId="0" applyFont="1" applyFill="1" applyBorder="1" applyAlignment="1">
      <alignment horizontal="justify" vertical="center" wrapText="1"/>
    </xf>
    <xf numFmtId="0" fontId="47" fillId="0" borderId="0" xfId="0" applyFont="1" applyFill="1" applyBorder="1" applyAlignment="1">
      <alignment vertical="center" wrapText="1"/>
    </xf>
    <xf numFmtId="0" fontId="47" fillId="0" borderId="0" xfId="0" applyFont="1" applyFill="1" applyBorder="1" applyAlignment="1">
      <alignment vertical="center"/>
    </xf>
    <xf numFmtId="0" fontId="39" fillId="0" borderId="0" xfId="0" applyFont="1" applyFill="1" applyBorder="1" applyAlignment="1">
      <alignment vertical="center"/>
    </xf>
    <xf numFmtId="0" fontId="28" fillId="0" borderId="0" xfId="0" applyFont="1" applyFill="1" applyBorder="1" applyAlignment="1">
      <alignment vertical="center" wrapText="1"/>
    </xf>
    <xf numFmtId="0" fontId="23" fillId="0" borderId="0" xfId="0" applyFont="1" applyFill="1" applyBorder="1" applyAlignment="1">
      <alignment vertical="center"/>
    </xf>
    <xf numFmtId="0" fontId="4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justify" vertical="center" wrapText="1"/>
    </xf>
    <xf numFmtId="0" fontId="45" fillId="0" borderId="0" xfId="0" applyFont="1" applyFill="1" applyBorder="1" applyAlignment="1">
      <alignment vertical="center" wrapText="1"/>
    </xf>
    <xf numFmtId="0" fontId="45" fillId="0" borderId="0" xfId="0" applyFont="1" applyFill="1" applyBorder="1" applyAlignment="1">
      <alignment horizontal="right" vertical="center" wrapText="1"/>
    </xf>
    <xf numFmtId="0" fontId="39" fillId="0" borderId="0" xfId="0" quotePrefix="1" applyFont="1" applyFill="1" applyBorder="1" applyAlignment="1">
      <alignment vertical="center"/>
    </xf>
    <xf numFmtId="0" fontId="49" fillId="0" borderId="11" xfId="0" applyFont="1" applyFill="1" applyBorder="1" applyAlignment="1">
      <alignment horizontal="center" vertical="center" wrapText="1"/>
    </xf>
    <xf numFmtId="0" fontId="50" fillId="0" borderId="0" xfId="0" applyFont="1" applyAlignment="1">
      <alignment vertical="center" wrapText="1"/>
    </xf>
    <xf numFmtId="0" fontId="24" fillId="0" borderId="7" xfId="0" applyFont="1" applyFill="1" applyBorder="1" applyAlignment="1">
      <alignment horizontal="left" vertical="center"/>
    </xf>
    <xf numFmtId="0" fontId="51" fillId="0" borderId="7" xfId="0" applyFont="1" applyFill="1" applyBorder="1" applyAlignment="1">
      <alignment horizontal="center" vertical="center"/>
    </xf>
    <xf numFmtId="3" fontId="39" fillId="0" borderId="7" xfId="0" applyNumberFormat="1" applyFont="1" applyFill="1" applyBorder="1" applyAlignment="1">
      <alignment horizontal="center" vertical="center" wrapText="1"/>
    </xf>
    <xf numFmtId="0" fontId="24" fillId="0" borderId="7" xfId="0" applyFont="1" applyFill="1" applyBorder="1" applyAlignment="1">
      <alignment horizontal="justify" vertical="center" wrapText="1"/>
    </xf>
    <xf numFmtId="0" fontId="23" fillId="0" borderId="8" xfId="0" applyFont="1" applyFill="1" applyBorder="1" applyAlignment="1">
      <alignment horizontal="justify" vertical="center" wrapText="1"/>
    </xf>
    <xf numFmtId="0" fontId="23" fillId="0" borderId="8" xfId="0" quotePrefix="1" applyFont="1" applyFill="1" applyBorder="1" applyAlignment="1">
      <alignment horizontal="center" vertical="center" wrapText="1"/>
    </xf>
    <xf numFmtId="14" fontId="23" fillId="0" borderId="8" xfId="0" applyNumberFormat="1" applyFont="1" applyFill="1" applyBorder="1" applyAlignment="1">
      <alignment horizontal="justify" vertical="center" wrapText="1"/>
    </xf>
    <xf numFmtId="3" fontId="23" fillId="0" borderId="8" xfId="0" applyNumberFormat="1" applyFont="1" applyFill="1" applyBorder="1" applyAlignment="1">
      <alignment horizontal="center" vertical="center" wrapText="1"/>
    </xf>
    <xf numFmtId="0" fontId="23" fillId="0" borderId="8" xfId="0" applyFont="1" applyFill="1" applyBorder="1" applyAlignment="1">
      <alignment horizontal="center" vertical="center" wrapText="1"/>
    </xf>
    <xf numFmtId="0" fontId="24" fillId="0" borderId="7" xfId="0" applyFont="1" applyFill="1" applyBorder="1" applyAlignment="1">
      <alignment horizontal="center" vertical="center" wrapText="1"/>
    </xf>
    <xf numFmtId="165" fontId="24" fillId="0" borderId="7"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wrapText="1"/>
    </xf>
    <xf numFmtId="0" fontId="38" fillId="0" borderId="0" xfId="0" applyFont="1" applyAlignment="1">
      <alignment vertical="center" wrapText="1"/>
    </xf>
    <xf numFmtId="0" fontId="41" fillId="0" borderId="7" xfId="0" applyFont="1" applyFill="1" applyBorder="1" applyAlignment="1">
      <alignment horizontal="center" vertical="center" wrapText="1"/>
    </xf>
    <xf numFmtId="0" fontId="34" fillId="0" borderId="7" xfId="0" applyFont="1" applyFill="1" applyBorder="1" applyAlignment="1">
      <alignment horizontal="justify" vertical="center" wrapText="1"/>
    </xf>
    <xf numFmtId="0" fontId="34" fillId="0" borderId="7" xfId="0" applyFont="1" applyFill="1" applyBorder="1" applyAlignment="1">
      <alignment horizontal="center" vertical="center" wrapText="1"/>
    </xf>
    <xf numFmtId="165" fontId="34" fillId="0" borderId="7" xfId="0" applyNumberFormat="1" applyFont="1" applyFill="1" applyBorder="1" applyAlignment="1">
      <alignment horizontal="center" vertical="center" wrapText="1"/>
    </xf>
    <xf numFmtId="3" fontId="34" fillId="0" borderId="7" xfId="0" applyNumberFormat="1" applyFont="1" applyFill="1" applyBorder="1" applyAlignment="1">
      <alignment horizontal="center" vertical="center" wrapText="1"/>
    </xf>
    <xf numFmtId="0" fontId="34" fillId="0" borderId="7" xfId="0" applyFont="1" applyFill="1" applyBorder="1" applyAlignment="1">
      <alignment horizontal="center" vertical="center"/>
    </xf>
    <xf numFmtId="0" fontId="50" fillId="0" borderId="0" xfId="0" applyFont="1" applyAlignment="1">
      <alignment horizontal="center" vertical="center" wrapText="1"/>
    </xf>
    <xf numFmtId="0" fontId="24" fillId="0" borderId="11" xfId="0" applyFont="1" applyFill="1" applyBorder="1" applyAlignment="1">
      <alignment horizontal="center" vertical="center" wrapText="1"/>
    </xf>
    <xf numFmtId="0" fontId="41" fillId="0" borderId="11" xfId="0" applyFont="1" applyFill="1" applyBorder="1" applyAlignment="1">
      <alignment horizontal="center" vertical="center"/>
    </xf>
    <xf numFmtId="0" fontId="49" fillId="0" borderId="11" xfId="0" applyFont="1" applyFill="1" applyBorder="1" applyAlignment="1">
      <alignment horizontal="center" vertical="center"/>
    </xf>
    <xf numFmtId="0" fontId="52" fillId="0" borderId="0" xfId="0" applyFont="1" applyFill="1" applyAlignment="1">
      <alignment vertical="center" wrapText="1"/>
    </xf>
    <xf numFmtId="0" fontId="23" fillId="0" borderId="0" xfId="0" applyFont="1" applyFill="1" applyBorder="1" applyAlignment="1">
      <alignment horizontal="right" vertical="center"/>
    </xf>
    <xf numFmtId="0" fontId="39" fillId="2" borderId="13" xfId="0" applyFont="1" applyFill="1" applyBorder="1" applyAlignment="1">
      <alignment horizontal="center" vertical="center" wrapText="1"/>
    </xf>
    <xf numFmtId="0" fontId="39" fillId="0" borderId="13" xfId="0" applyFont="1" applyFill="1" applyBorder="1" applyAlignment="1">
      <alignment horizontal="justify" vertical="center" wrapText="1"/>
    </xf>
    <xf numFmtId="0" fontId="53" fillId="0" borderId="11" xfId="0" applyFont="1" applyBorder="1" applyAlignment="1">
      <alignment horizontal="center" vertical="center" wrapText="1"/>
    </xf>
    <xf numFmtId="0" fontId="39" fillId="0" borderId="0" xfId="0" applyFont="1" applyFill="1" applyBorder="1" applyAlignment="1">
      <alignment vertical="justify" wrapText="1"/>
    </xf>
    <xf numFmtId="0" fontId="23" fillId="0" borderId="0" xfId="0" quotePrefix="1" applyFont="1" applyBorder="1" applyAlignment="1">
      <alignment horizontal="left" vertical="center"/>
    </xf>
    <xf numFmtId="3" fontId="39" fillId="0" borderId="9" xfId="0" applyNumberFormat="1" applyFont="1" applyFill="1" applyBorder="1" applyAlignment="1">
      <alignment horizontal="right" vertical="center" wrapText="1"/>
    </xf>
    <xf numFmtId="3" fontId="39" fillId="0" borderId="13" xfId="0" applyNumberFormat="1" applyFont="1" applyFill="1" applyBorder="1" applyAlignment="1">
      <alignment horizontal="right" vertical="center" wrapText="1"/>
    </xf>
    <xf numFmtId="3" fontId="39" fillId="2" borderId="13" xfId="0" applyNumberFormat="1" applyFont="1" applyFill="1" applyBorder="1" applyAlignment="1">
      <alignment horizontal="right" vertical="center" wrapText="1"/>
    </xf>
    <xf numFmtId="3" fontId="39" fillId="2" borderId="7" xfId="0" applyNumberFormat="1" applyFont="1" applyFill="1" applyBorder="1" applyAlignment="1">
      <alignment horizontal="right" vertical="center" wrapText="1"/>
    </xf>
    <xf numFmtId="3" fontId="39" fillId="2" borderId="9" xfId="0" applyNumberFormat="1" applyFont="1" applyFill="1" applyBorder="1" applyAlignment="1">
      <alignment horizontal="right" vertical="center" wrapText="1"/>
    </xf>
    <xf numFmtId="0" fontId="45" fillId="0" borderId="0" xfId="0" applyFont="1" applyBorder="1" applyAlignment="1">
      <alignment vertical="center" wrapText="1"/>
    </xf>
    <xf numFmtId="0" fontId="24" fillId="0" borderId="0" xfId="0" applyFont="1" applyAlignment="1">
      <alignment vertical="center"/>
    </xf>
    <xf numFmtId="0" fontId="23" fillId="0" borderId="0" xfId="0" applyFont="1" applyAlignment="1">
      <alignment vertical="center"/>
    </xf>
    <xf numFmtId="0" fontId="54" fillId="0" borderId="0" xfId="0" applyFont="1" applyFill="1" applyAlignment="1">
      <alignment vertical="center" wrapText="1"/>
    </xf>
    <xf numFmtId="0" fontId="4" fillId="0" borderId="0" xfId="0" applyFont="1" applyFill="1" applyAlignment="1">
      <alignment vertical="center" wrapText="1"/>
    </xf>
    <xf numFmtId="0" fontId="24" fillId="0" borderId="0" xfId="0" applyFont="1" applyFill="1" applyAlignment="1">
      <alignment horizontal="center" vertical="center" wrapText="1"/>
    </xf>
    <xf numFmtId="0" fontId="23" fillId="0" borderId="0" xfId="0" applyFont="1" applyFill="1" applyAlignment="1">
      <alignment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vertical="center" wrapText="1"/>
    </xf>
    <xf numFmtId="0" fontId="24" fillId="0" borderId="0" xfId="0" applyFont="1" applyFill="1" applyAlignment="1">
      <alignment vertical="center" wrapText="1"/>
    </xf>
    <xf numFmtId="0" fontId="5" fillId="0" borderId="0" xfId="0" applyFont="1" applyFill="1" applyAlignment="1">
      <alignment vertical="center" wrapText="1"/>
    </xf>
    <xf numFmtId="0" fontId="39" fillId="0" borderId="0" xfId="0" applyFont="1" applyFill="1" applyBorder="1" applyAlignment="1">
      <alignment horizontal="justify" vertical="center"/>
    </xf>
    <xf numFmtId="3" fontId="41" fillId="0" borderId="0" xfId="0" applyNumberFormat="1" applyFont="1" applyFill="1" applyBorder="1" applyAlignment="1">
      <alignment horizontal="right" vertical="center" wrapText="1"/>
    </xf>
    <xf numFmtId="0" fontId="39" fillId="0" borderId="0" xfId="0" applyFont="1" applyFill="1" applyAlignment="1">
      <alignment horizontal="center" vertical="center" wrapText="1"/>
    </xf>
    <xf numFmtId="0" fontId="55" fillId="0" borderId="0" xfId="0" applyFont="1" applyFill="1" applyAlignment="1">
      <alignment vertical="center" wrapText="1"/>
    </xf>
    <xf numFmtId="0" fontId="45" fillId="0" borderId="0" xfId="0" applyFont="1" applyFill="1" applyAlignment="1">
      <alignment horizontal="center" vertical="center"/>
    </xf>
    <xf numFmtId="0" fontId="9" fillId="0" borderId="0" xfId="0" applyFont="1" applyFill="1" applyAlignment="1">
      <alignment vertical="center" wrapText="1"/>
    </xf>
    <xf numFmtId="0" fontId="5" fillId="0" borderId="0" xfId="0" applyFont="1" applyFill="1" applyAlignment="1">
      <alignment horizontal="center" vertical="center" wrapText="1"/>
    </xf>
    <xf numFmtId="0" fontId="4" fillId="0" borderId="0" xfId="0" applyFont="1" applyFill="1"/>
    <xf numFmtId="0" fontId="25" fillId="0" borderId="1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9" fillId="0" borderId="16" xfId="0" applyFont="1" applyFill="1" applyBorder="1" applyAlignment="1">
      <alignment vertical="center" wrapText="1"/>
    </xf>
    <xf numFmtId="0" fontId="41" fillId="0" borderId="16" xfId="0" applyFont="1" applyFill="1" applyBorder="1" applyAlignment="1">
      <alignment vertical="center" wrapText="1"/>
    </xf>
    <xf numFmtId="0" fontId="41" fillId="0" borderId="17" xfId="0" applyFont="1" applyFill="1" applyBorder="1" applyAlignment="1">
      <alignment vertical="center" wrapText="1"/>
    </xf>
    <xf numFmtId="3" fontId="24" fillId="0" borderId="8" xfId="3" applyNumberFormat="1" applyFont="1" applyFill="1" applyBorder="1" applyAlignment="1">
      <alignment horizontal="right" vertical="center"/>
    </xf>
    <xf numFmtId="0" fontId="27" fillId="0" borderId="0" xfId="0" applyFont="1" applyFill="1" applyBorder="1" applyAlignment="1">
      <alignment horizontal="center" vertical="center"/>
    </xf>
    <xf numFmtId="0" fontId="12" fillId="0" borderId="0" xfId="0" applyFont="1" applyFill="1" applyAlignment="1">
      <alignment vertical="center" wrapText="1"/>
    </xf>
    <xf numFmtId="0" fontId="6" fillId="0" borderId="0" xfId="0" applyFont="1" applyFill="1" applyAlignment="1">
      <alignment vertical="center" wrapText="1"/>
    </xf>
    <xf numFmtId="0" fontId="17" fillId="0" borderId="0" xfId="0" applyFont="1" applyFill="1" applyAlignment="1">
      <alignment vertical="center" wrapText="1"/>
    </xf>
    <xf numFmtId="0" fontId="38" fillId="0" borderId="11" xfId="0" applyFont="1" applyFill="1" applyBorder="1" applyAlignment="1">
      <alignment horizontal="center" vertical="center" wrapText="1"/>
    </xf>
    <xf numFmtId="0" fontId="20" fillId="0" borderId="0" xfId="0" applyFont="1" applyFill="1" applyAlignment="1">
      <alignment vertical="center" wrapText="1"/>
    </xf>
    <xf numFmtId="0" fontId="37" fillId="0" borderId="11" xfId="0" applyFont="1" applyFill="1" applyBorder="1" applyAlignment="1">
      <alignment horizontal="justify" vertical="center" wrapText="1"/>
    </xf>
    <xf numFmtId="3" fontId="56" fillId="0" borderId="11" xfId="0" applyNumberFormat="1" applyFont="1" applyFill="1" applyBorder="1" applyAlignment="1">
      <alignment horizontal="right" vertical="center" wrapText="1"/>
    </xf>
    <xf numFmtId="0" fontId="57"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0" xfId="0" applyFont="1" applyFill="1" applyAlignment="1">
      <alignment horizontal="center" vertical="center" wrapText="1"/>
    </xf>
    <xf numFmtId="0" fontId="43" fillId="0" borderId="0" xfId="0" applyFont="1" applyFill="1" applyAlignment="1">
      <alignment vertical="center" wrapText="1"/>
    </xf>
    <xf numFmtId="0" fontId="58"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vertical="center" wrapText="1"/>
    </xf>
    <xf numFmtId="0" fontId="18" fillId="0" borderId="0" xfId="0" applyFont="1" applyFill="1" applyAlignment="1">
      <alignment horizontal="center" vertical="center" wrapText="1"/>
    </xf>
    <xf numFmtId="0" fontId="16" fillId="0" borderId="0" xfId="0" applyFont="1" applyFill="1" applyAlignment="1">
      <alignment vertical="center" wrapText="1"/>
    </xf>
    <xf numFmtId="0" fontId="27" fillId="0" borderId="0" xfId="0" applyFont="1" applyFill="1" applyBorder="1" applyAlignment="1">
      <alignment vertical="center"/>
    </xf>
    <xf numFmtId="0" fontId="50" fillId="0" borderId="0" xfId="0" applyFont="1" applyFill="1" applyBorder="1" applyAlignment="1">
      <alignment vertical="center" wrapText="1"/>
    </xf>
    <xf numFmtId="0" fontId="38" fillId="0" borderId="0" xfId="0" applyFont="1" applyFill="1" applyAlignment="1">
      <alignment vertical="center" wrapText="1"/>
    </xf>
    <xf numFmtId="0" fontId="50" fillId="0" borderId="0" xfId="0" applyFont="1" applyFill="1" applyAlignment="1">
      <alignment vertical="center"/>
    </xf>
    <xf numFmtId="0" fontId="50" fillId="0" borderId="0" xfId="0" applyFont="1" applyFill="1" applyAlignment="1">
      <alignment vertical="center" wrapText="1"/>
    </xf>
    <xf numFmtId="0" fontId="52" fillId="0" borderId="0" xfId="0" applyFont="1" applyFill="1" applyAlignment="1">
      <alignment horizontal="center" vertical="center" wrapText="1"/>
    </xf>
    <xf numFmtId="0" fontId="50" fillId="0" borderId="10" xfId="0" applyFont="1" applyFill="1" applyBorder="1" applyAlignment="1">
      <alignment vertical="center" wrapText="1"/>
    </xf>
    <xf numFmtId="0" fontId="50" fillId="0" borderId="10" xfId="0" applyFont="1" applyFill="1" applyBorder="1" applyAlignment="1">
      <alignment horizontal="right" vertical="center" wrapText="1"/>
    </xf>
    <xf numFmtId="0" fontId="25" fillId="0" borderId="0" xfId="0" applyFont="1" applyFill="1" applyAlignment="1">
      <alignment vertical="center" wrapText="1"/>
    </xf>
    <xf numFmtId="0" fontId="38" fillId="0" borderId="11" xfId="0" applyFont="1" applyFill="1" applyBorder="1" applyAlignment="1">
      <alignment horizontal="justify" vertical="center" wrapText="1"/>
    </xf>
    <xf numFmtId="0" fontId="38" fillId="0" borderId="6" xfId="0" applyFont="1" applyFill="1" applyBorder="1" applyAlignment="1">
      <alignment horizontal="center" vertical="center" wrapText="1"/>
    </xf>
    <xf numFmtId="0" fontId="3" fillId="0" borderId="0" xfId="0" applyFont="1" applyFill="1" applyAlignment="1">
      <alignment vertical="center" wrapText="1"/>
    </xf>
    <xf numFmtId="0" fontId="38" fillId="0" borderId="7" xfId="0" applyFont="1" applyFill="1" applyBorder="1" applyAlignment="1">
      <alignment horizontal="center" vertical="center" wrapText="1"/>
    </xf>
    <xf numFmtId="0" fontId="37" fillId="0" borderId="7" xfId="0" applyFont="1" applyFill="1" applyBorder="1" applyAlignment="1">
      <alignment horizontal="justify" vertical="center" wrapText="1"/>
    </xf>
    <xf numFmtId="0" fontId="38" fillId="0" borderId="8" xfId="0" applyFont="1" applyFill="1" applyBorder="1" applyAlignment="1">
      <alignment horizontal="center" vertical="center" wrapText="1"/>
    </xf>
    <xf numFmtId="0" fontId="37" fillId="0" borderId="8" xfId="0" applyFont="1" applyFill="1" applyBorder="1" applyAlignment="1">
      <alignment horizontal="justify" vertical="center" wrapText="1"/>
    </xf>
    <xf numFmtId="0" fontId="37" fillId="0" borderId="0" xfId="0" applyFont="1" applyFill="1" applyAlignment="1">
      <alignment vertical="center" wrapText="1"/>
    </xf>
    <xf numFmtId="0" fontId="59" fillId="0" borderId="0" xfId="0" applyFont="1" applyFill="1" applyAlignment="1">
      <alignment vertical="center" wrapText="1"/>
    </xf>
    <xf numFmtId="0" fontId="3" fillId="0" borderId="0" xfId="0" applyFont="1" applyFill="1" applyAlignment="1">
      <alignment vertical="center"/>
    </xf>
    <xf numFmtId="0" fontId="37" fillId="0" borderId="11"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6" xfId="0" applyFont="1" applyFill="1" applyBorder="1" applyAlignment="1">
      <alignment horizontal="justify" vertical="center" wrapText="1"/>
    </xf>
    <xf numFmtId="0" fontId="37" fillId="0" borderId="7" xfId="0" applyFont="1" applyFill="1" applyBorder="1" applyAlignment="1">
      <alignment horizontal="left" vertical="center" wrapText="1"/>
    </xf>
    <xf numFmtId="0" fontId="38" fillId="0" borderId="7" xfId="0" applyFont="1" applyFill="1" applyBorder="1" applyAlignment="1">
      <alignment horizontal="justify" vertical="center" wrapText="1"/>
    </xf>
    <xf numFmtId="0" fontId="38"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2" fillId="0" borderId="0" xfId="0" applyFont="1" applyAlignment="1">
      <alignment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right" vertical="center"/>
    </xf>
    <xf numFmtId="0" fontId="18" fillId="0" borderId="11" xfId="0" applyFont="1" applyFill="1" applyBorder="1" applyAlignment="1">
      <alignment horizontal="center" vertical="center" wrapText="1"/>
    </xf>
    <xf numFmtId="3" fontId="26" fillId="0" borderId="0" xfId="0" applyNumberFormat="1" applyFont="1" applyFill="1" applyAlignment="1">
      <alignment vertical="center" wrapText="1"/>
    </xf>
    <xf numFmtId="0" fontId="18" fillId="0" borderId="6" xfId="0" applyFont="1" applyFill="1" applyBorder="1" applyAlignment="1">
      <alignment horizontal="center" vertical="center" wrapText="1"/>
    </xf>
    <xf numFmtId="0" fontId="18" fillId="0" borderId="6" xfId="0" applyFont="1" applyFill="1" applyBorder="1" applyAlignment="1">
      <alignment vertical="center" wrapText="1"/>
    </xf>
    <xf numFmtId="164" fontId="17" fillId="0" borderId="0" xfId="0" applyNumberFormat="1" applyFont="1" applyFill="1" applyAlignment="1">
      <alignment vertical="center" wrapText="1"/>
    </xf>
    <xf numFmtId="0" fontId="37" fillId="0" borderId="7" xfId="0" applyFont="1" applyFill="1" applyBorder="1" applyAlignment="1">
      <alignment horizontal="center" vertical="center" wrapText="1"/>
    </xf>
    <xf numFmtId="0" fontId="3" fillId="0" borderId="0" xfId="0" applyFont="1" applyFill="1" applyBorder="1" applyAlignment="1">
      <alignment vertical="center"/>
    </xf>
    <xf numFmtId="0" fontId="37" fillId="0" borderId="8"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3" fontId="16" fillId="3" borderId="0" xfId="0" applyNumberFormat="1" applyFont="1" applyFill="1" applyBorder="1" applyAlignment="1">
      <alignment horizontal="right" vertical="center" wrapText="1"/>
    </xf>
    <xf numFmtId="0" fontId="45" fillId="0" borderId="0" xfId="0" applyFont="1" applyFill="1" applyBorder="1" applyAlignment="1">
      <alignment horizontal="center" vertical="center" wrapText="1"/>
    </xf>
    <xf numFmtId="0" fontId="41" fillId="0" borderId="18" xfId="0" applyFont="1" applyBorder="1" applyAlignment="1">
      <alignment horizontal="center" vertical="center" wrapText="1"/>
    </xf>
    <xf numFmtId="0" fontId="39" fillId="0" borderId="18" xfId="0" applyFont="1" applyBorder="1" applyAlignment="1">
      <alignment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23" fillId="0" borderId="20" xfId="0" applyFont="1" applyBorder="1" applyAlignment="1">
      <alignment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8" fillId="0" borderId="0" xfId="0" applyFont="1" applyBorder="1" applyAlignment="1">
      <alignment horizontal="justify"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5" fillId="0" borderId="0" xfId="0" applyFont="1" applyBorder="1" applyAlignment="1">
      <alignment vertical="center" wrapText="1"/>
    </xf>
    <xf numFmtId="0" fontId="35" fillId="0" borderId="20" xfId="0" applyFont="1" applyBorder="1" applyAlignment="1">
      <alignment vertical="center" wrapText="1"/>
    </xf>
    <xf numFmtId="0" fontId="41" fillId="0" borderId="20" xfId="0" applyFont="1" applyBorder="1" applyAlignment="1">
      <alignment vertical="center" wrapText="1"/>
    </xf>
    <xf numFmtId="0" fontId="60" fillId="0" borderId="0" xfId="0" applyFont="1" applyBorder="1" applyAlignment="1">
      <alignment vertical="top" wrapText="1"/>
    </xf>
    <xf numFmtId="0" fontId="60" fillId="0" borderId="0" xfId="0" applyFont="1" applyBorder="1" applyAlignment="1">
      <alignment horizontal="left" vertical="center" wrapText="1"/>
    </xf>
    <xf numFmtId="0" fontId="23" fillId="0" borderId="0" xfId="0" applyFont="1" applyFill="1" applyBorder="1" applyAlignment="1">
      <alignment horizontal="left" vertical="center"/>
    </xf>
    <xf numFmtId="3" fontId="61" fillId="0" borderId="7" xfId="1" applyNumberFormat="1" applyFont="1" applyFill="1" applyBorder="1" applyAlignment="1" applyProtection="1">
      <alignment horizontal="justify" vertical="center" wrapText="1"/>
      <protection locked="0"/>
    </xf>
    <xf numFmtId="3" fontId="61" fillId="0" borderId="6" xfId="1" applyNumberFormat="1" applyFont="1" applyFill="1" applyBorder="1" applyAlignment="1" applyProtection="1">
      <alignment horizontal="justify" vertical="center" wrapText="1"/>
      <protection locked="0"/>
    </xf>
    <xf numFmtId="3" fontId="61" fillId="0" borderId="8" xfId="1" applyNumberFormat="1" applyFont="1" applyFill="1" applyBorder="1" applyAlignment="1" applyProtection="1">
      <alignment horizontal="justify" vertical="center" wrapText="1"/>
      <protection locked="0"/>
    </xf>
    <xf numFmtId="165" fontId="61" fillId="0" borderId="8" xfId="1" applyNumberFormat="1" applyFont="1" applyFill="1" applyBorder="1" applyAlignment="1" applyProtection="1">
      <alignment horizontal="justify" vertical="center" wrapText="1"/>
      <protection locked="0"/>
    </xf>
    <xf numFmtId="49" fontId="61" fillId="0" borderId="6" xfId="1" applyNumberFormat="1" applyFont="1" applyFill="1" applyBorder="1" applyAlignment="1" applyProtection="1">
      <alignment horizontal="justify" vertical="center" wrapText="1"/>
      <protection locked="0"/>
    </xf>
    <xf numFmtId="0" fontId="3" fillId="4" borderId="6" xfId="0" applyFont="1" applyFill="1" applyBorder="1" applyAlignment="1">
      <alignment horizontal="justify" vertical="center" wrapText="1"/>
    </xf>
    <xf numFmtId="0" fontId="3" fillId="4" borderId="7" xfId="0" applyFont="1" applyFill="1" applyBorder="1" applyAlignment="1">
      <alignment horizontal="justify" vertical="center" wrapText="1"/>
    </xf>
    <xf numFmtId="0" fontId="3" fillId="4" borderId="8" xfId="0" applyFont="1" applyFill="1" applyBorder="1" applyAlignment="1">
      <alignment horizontal="justify" vertical="center" wrapText="1"/>
    </xf>
    <xf numFmtId="0" fontId="39" fillId="0" borderId="7" xfId="0" applyFont="1" applyFill="1" applyBorder="1" applyAlignment="1">
      <alignment horizontal="left" vertical="center"/>
    </xf>
    <xf numFmtId="0" fontId="39" fillId="0" borderId="0" xfId="0" applyFont="1" applyFill="1" applyBorder="1" applyAlignment="1">
      <alignment vertical="justify"/>
    </xf>
    <xf numFmtId="0" fontId="36" fillId="0" borderId="0" xfId="4" applyFont="1" applyAlignment="1" applyProtection="1">
      <alignment vertical="center"/>
    </xf>
    <xf numFmtId="0" fontId="62" fillId="0" borderId="0" xfId="0" applyFont="1" applyFill="1" applyBorder="1" applyAlignment="1">
      <alignment horizontal="center" vertical="center" wrapText="1"/>
    </xf>
    <xf numFmtId="0" fontId="62" fillId="0" borderId="0" xfId="0" applyFont="1" applyFill="1" applyBorder="1" applyAlignment="1">
      <alignment vertical="center" wrapText="1"/>
    </xf>
    <xf numFmtId="3" fontId="62" fillId="0" borderId="0" xfId="0" applyNumberFormat="1" applyFont="1" applyFill="1" applyBorder="1" applyAlignment="1">
      <alignment horizontal="center" vertical="center" wrapText="1"/>
    </xf>
    <xf numFmtId="165" fontId="63" fillId="0" borderId="11" xfId="0" applyNumberFormat="1" applyFont="1" applyFill="1" applyBorder="1" applyAlignment="1">
      <alignment horizontal="center" vertical="center" wrapText="1"/>
    </xf>
    <xf numFmtId="0" fontId="64" fillId="0" borderId="0" xfId="0" applyFont="1" applyFill="1" applyAlignment="1">
      <alignment vertical="center" wrapText="1"/>
    </xf>
    <xf numFmtId="0" fontId="65" fillId="0" borderId="0" xfId="0" applyFont="1" applyAlignment="1">
      <alignment vertical="center" wrapText="1"/>
    </xf>
    <xf numFmtId="0" fontId="66" fillId="0" borderId="0" xfId="1" applyNumberFormat="1" applyFont="1" applyBorder="1" applyAlignment="1">
      <alignment horizontal="right" vertical="center"/>
    </xf>
    <xf numFmtId="3" fontId="67" fillId="0" borderId="0" xfId="0" applyNumberFormat="1" applyFont="1" applyFill="1" applyBorder="1" applyAlignment="1">
      <alignment horizontal="right" vertical="center"/>
    </xf>
    <xf numFmtId="0" fontId="67" fillId="0" borderId="5" xfId="0" applyFont="1" applyBorder="1" applyAlignment="1">
      <alignment horizontal="right" vertical="center"/>
    </xf>
    <xf numFmtId="0" fontId="67" fillId="0" borderId="0" xfId="0" applyFont="1" applyFill="1" applyAlignment="1">
      <alignment horizontal="right" vertical="center"/>
    </xf>
    <xf numFmtId="0" fontId="68" fillId="0" borderId="0" xfId="0" applyFont="1" applyFill="1" applyAlignment="1">
      <alignment horizontal="right" vertical="center"/>
    </xf>
    <xf numFmtId="0" fontId="69" fillId="0" borderId="23" xfId="0" applyFont="1" applyBorder="1" applyAlignment="1" applyProtection="1">
      <alignment horizontal="justify" vertical="center" wrapText="1"/>
      <protection locked="0"/>
    </xf>
    <xf numFmtId="3" fontId="62" fillId="0" borderId="0" xfId="0" applyNumberFormat="1" applyFont="1" applyFill="1" applyBorder="1" applyAlignment="1" applyProtection="1">
      <alignment horizontal="left" vertical="center" wrapText="1"/>
      <protection locked="0" hidden="1"/>
    </xf>
    <xf numFmtId="0" fontId="3" fillId="4" borderId="23" xfId="0" applyFont="1" applyFill="1" applyBorder="1" applyAlignment="1" applyProtection="1">
      <alignment horizontal="justify" vertical="center" wrapText="1"/>
    </xf>
    <xf numFmtId="3" fontId="23" fillId="4" borderId="7" xfId="1" applyNumberFormat="1" applyFont="1" applyFill="1" applyBorder="1" applyAlignment="1" applyProtection="1">
      <alignment horizontal="justify" vertical="center" wrapText="1"/>
    </xf>
    <xf numFmtId="0" fontId="3" fillId="4" borderId="24" xfId="0" applyFont="1" applyFill="1" applyBorder="1" applyAlignment="1" applyProtection="1">
      <alignment horizontal="justify" vertical="center" wrapText="1"/>
    </xf>
    <xf numFmtId="0" fontId="3" fillId="4" borderId="7" xfId="0" applyFont="1" applyFill="1" applyBorder="1" applyAlignment="1" applyProtection="1">
      <alignment horizontal="justify" vertical="center" wrapText="1"/>
    </xf>
    <xf numFmtId="0" fontId="3" fillId="4" borderId="8" xfId="0" applyFont="1" applyFill="1" applyBorder="1" applyAlignment="1" applyProtection="1">
      <alignment horizontal="justify" vertical="center" wrapText="1"/>
    </xf>
    <xf numFmtId="0" fontId="41" fillId="0" borderId="11"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center" vertical="center" wrapText="1"/>
      <protection locked="0"/>
    </xf>
    <xf numFmtId="0" fontId="41" fillId="0" borderId="11" xfId="0" applyFont="1" applyFill="1" applyBorder="1" applyAlignment="1" applyProtection="1">
      <alignment vertical="center" wrapText="1"/>
      <protection locked="0"/>
    </xf>
    <xf numFmtId="3" fontId="41" fillId="0" borderId="11" xfId="0" applyNumberFormat="1" applyFont="1" applyFill="1" applyBorder="1" applyAlignment="1" applyProtection="1">
      <alignment horizontal="right" vertical="center" wrapText="1"/>
      <protection locked="0"/>
    </xf>
    <xf numFmtId="0" fontId="39" fillId="0" borderId="6" xfId="0" applyFont="1" applyFill="1" applyBorder="1" applyAlignment="1" applyProtection="1">
      <alignment horizontal="center" vertical="center" wrapText="1"/>
      <protection locked="0"/>
    </xf>
    <xf numFmtId="0" fontId="39" fillId="0" borderId="6" xfId="0" applyFont="1" applyFill="1" applyBorder="1" applyAlignment="1" applyProtection="1">
      <alignment horizontal="justify" vertical="justify" wrapText="1"/>
      <protection locked="0"/>
    </xf>
    <xf numFmtId="3" fontId="41" fillId="0" borderId="6" xfId="0" applyNumberFormat="1" applyFont="1" applyFill="1" applyBorder="1" applyAlignment="1" applyProtection="1">
      <alignment horizontal="right" vertical="center" wrapText="1"/>
      <protection locked="0"/>
    </xf>
    <xf numFmtId="0" fontId="39" fillId="0" borderId="7" xfId="0" applyFont="1" applyFill="1" applyBorder="1" applyAlignment="1" applyProtection="1">
      <alignment horizontal="center" vertical="center" wrapText="1"/>
      <protection locked="0"/>
    </xf>
    <xf numFmtId="0" fontId="39" fillId="0" borderId="7" xfId="0" applyFont="1" applyFill="1" applyBorder="1" applyAlignment="1" applyProtection="1">
      <alignment horizontal="justify" vertical="justify" wrapText="1"/>
      <protection locked="0"/>
    </xf>
    <xf numFmtId="3" fontId="41" fillId="0" borderId="7" xfId="0" applyNumberFormat="1" applyFont="1" applyFill="1" applyBorder="1" applyAlignment="1" applyProtection="1">
      <alignment horizontal="right" vertical="center" wrapText="1"/>
      <protection locked="0"/>
    </xf>
    <xf numFmtId="41" fontId="39" fillId="0" borderId="7" xfId="0" applyNumberFormat="1" applyFont="1" applyFill="1" applyBorder="1" applyAlignment="1" applyProtection="1">
      <alignment horizontal="justify" vertical="justify" wrapText="1"/>
      <protection locked="0"/>
    </xf>
    <xf numFmtId="3" fontId="61" fillId="0" borderId="7" xfId="0" applyNumberFormat="1" applyFont="1" applyFill="1" applyBorder="1" applyAlignment="1" applyProtection="1">
      <alignment vertical="center" wrapText="1"/>
      <protection locked="0"/>
    </xf>
    <xf numFmtId="3" fontId="39" fillId="0" borderId="7" xfId="0" applyNumberFormat="1" applyFont="1" applyFill="1" applyBorder="1" applyAlignment="1" applyProtection="1">
      <alignment vertical="center" wrapText="1"/>
      <protection locked="0"/>
    </xf>
    <xf numFmtId="0" fontId="39" fillId="0" borderId="8" xfId="0" applyFont="1" applyFill="1" applyBorder="1" applyAlignment="1" applyProtection="1">
      <alignment horizontal="center" vertical="center" wrapText="1"/>
      <protection locked="0"/>
    </xf>
    <xf numFmtId="41" fontId="39" fillId="0" borderId="8" xfId="0" applyNumberFormat="1" applyFont="1" applyFill="1" applyBorder="1" applyAlignment="1" applyProtection="1">
      <alignment horizontal="justify" vertical="justify" wrapText="1"/>
      <protection locked="0"/>
    </xf>
    <xf numFmtId="3" fontId="39" fillId="0" borderId="8" xfId="0" applyNumberFormat="1" applyFont="1" applyFill="1" applyBorder="1" applyAlignment="1" applyProtection="1">
      <alignment vertical="center" wrapText="1"/>
      <protection locked="0"/>
    </xf>
    <xf numFmtId="0" fontId="41" fillId="0" borderId="15"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1" fillId="0" borderId="6" xfId="0" applyFont="1" applyFill="1" applyBorder="1" applyAlignment="1" applyProtection="1">
      <alignment horizontal="center" vertical="center" wrapText="1"/>
      <protection locked="0"/>
    </xf>
    <xf numFmtId="0" fontId="41" fillId="0" borderId="12" xfId="0" applyFont="1" applyFill="1" applyBorder="1" applyAlignment="1" applyProtection="1">
      <alignment vertical="center" wrapText="1"/>
      <protection locked="0"/>
    </xf>
    <xf numFmtId="3" fontId="62" fillId="0" borderId="6" xfId="1" applyNumberFormat="1" applyFont="1" applyFill="1" applyBorder="1" applyAlignment="1" applyProtection="1">
      <alignment vertical="center" wrapText="1"/>
      <protection locked="0"/>
    </xf>
    <xf numFmtId="3" fontId="41" fillId="0" borderId="6" xfId="1" applyNumberFormat="1" applyFont="1" applyFill="1" applyBorder="1" applyAlignment="1" applyProtection="1">
      <alignment vertical="center" wrapText="1"/>
      <protection locked="0"/>
    </xf>
    <xf numFmtId="3" fontId="39" fillId="0" borderId="7" xfId="0" applyNumberFormat="1" applyFont="1" applyFill="1" applyBorder="1" applyAlignment="1" applyProtection="1">
      <alignment horizontal="left" vertical="center" wrapText="1"/>
      <protection locked="0"/>
    </xf>
    <xf numFmtId="3" fontId="61" fillId="0" borderId="7" xfId="0" applyNumberFormat="1" applyFont="1" applyFill="1" applyBorder="1" applyAlignment="1" applyProtection="1">
      <alignment horizontal="right" vertical="center" wrapText="1"/>
      <protection locked="0"/>
    </xf>
    <xf numFmtId="3" fontId="39" fillId="0" borderId="7"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left" vertical="center" wrapText="1"/>
      <protection locked="0"/>
    </xf>
    <xf numFmtId="3" fontId="61" fillId="0" borderId="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61" fillId="0" borderId="0" xfId="0" applyNumberFormat="1" applyFont="1" applyFill="1" applyBorder="1" applyAlignment="1">
      <alignment horizontal="left" vertical="center"/>
    </xf>
    <xf numFmtId="0" fontId="61" fillId="0" borderId="0" xfId="0" quotePrefix="1" applyFont="1" applyBorder="1" applyAlignment="1">
      <alignment horizontal="left" vertical="center"/>
    </xf>
    <xf numFmtId="0" fontId="67" fillId="0" borderId="0" xfId="0" applyFont="1" applyFill="1" applyBorder="1" applyAlignment="1">
      <alignment horizontal="center" vertical="center"/>
    </xf>
    <xf numFmtId="3" fontId="24" fillId="0" borderId="6" xfId="0" applyNumberFormat="1" applyFont="1" applyFill="1" applyBorder="1" applyAlignment="1">
      <alignment horizontal="right" vertical="center" wrapText="1"/>
    </xf>
    <xf numFmtId="3" fontId="63" fillId="0" borderId="11" xfId="0" applyNumberFormat="1" applyFont="1" applyFill="1" applyBorder="1" applyAlignment="1">
      <alignment horizontal="right" vertical="center" wrapText="1"/>
    </xf>
    <xf numFmtId="0" fontId="69" fillId="0" borderId="11" xfId="0" applyFont="1" applyFill="1" applyBorder="1" applyAlignment="1">
      <alignment horizontal="justify" vertical="center" wrapText="1"/>
    </xf>
    <xf numFmtId="0" fontId="49" fillId="0" borderId="11" xfId="0" applyFont="1" applyFill="1" applyBorder="1" applyAlignment="1">
      <alignment horizontal="center" vertical="center" wrapTex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39" fillId="0" borderId="6"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xf>
    <xf numFmtId="0" fontId="45" fillId="0" borderId="7" xfId="0" applyFont="1" applyFill="1" applyBorder="1" applyAlignment="1">
      <alignment horizontal="center" vertical="center"/>
    </xf>
    <xf numFmtId="0" fontId="45" fillId="0" borderId="16" xfId="0" applyFont="1" applyFill="1" applyBorder="1" applyAlignment="1">
      <alignment vertical="center" wrapText="1"/>
    </xf>
    <xf numFmtId="3" fontId="27" fillId="0" borderId="7" xfId="0" applyNumberFormat="1" applyFont="1" applyFill="1" applyBorder="1" applyAlignment="1">
      <alignment horizontal="right" vertical="center"/>
    </xf>
    <xf numFmtId="3" fontId="45" fillId="0" borderId="7" xfId="0" applyNumberFormat="1" applyFont="1" applyFill="1" applyBorder="1" applyAlignment="1">
      <alignment horizontal="right" vertical="center"/>
    </xf>
    <xf numFmtId="3" fontId="24" fillId="0" borderId="0" xfId="0" applyNumberFormat="1" applyFont="1" applyFill="1" applyAlignment="1">
      <alignment horizontal="center" vertical="center" wrapText="1"/>
    </xf>
    <xf numFmtId="3" fontId="23" fillId="0" borderId="7" xfId="3" applyNumberFormat="1" applyFont="1" applyFill="1" applyBorder="1" applyAlignment="1">
      <alignment horizontal="right" vertical="center"/>
    </xf>
    <xf numFmtId="3" fontId="55" fillId="0" borderId="0" xfId="0" applyNumberFormat="1" applyFont="1" applyFill="1" applyAlignment="1">
      <alignment vertical="center" wrapText="1"/>
    </xf>
    <xf numFmtId="0" fontId="37" fillId="0" borderId="7" xfId="0" applyFont="1" applyFill="1" applyBorder="1" applyAlignment="1">
      <alignment horizontal="justify" vertical="center"/>
    </xf>
    <xf numFmtId="0" fontId="37" fillId="0" borderId="9" xfId="0" applyFont="1" applyFill="1" applyBorder="1" applyAlignment="1">
      <alignment horizontal="center" vertical="center" wrapText="1"/>
    </xf>
    <xf numFmtId="0" fontId="37" fillId="0" borderId="9" xfId="0" applyFont="1" applyFill="1" applyBorder="1" applyAlignment="1">
      <alignment horizontal="justify" vertical="center" wrapText="1"/>
    </xf>
    <xf numFmtId="166" fontId="34" fillId="0" borderId="7" xfId="0" applyNumberFormat="1" applyFont="1" applyFill="1" applyBorder="1" applyAlignment="1">
      <alignment horizontal="center" vertical="center" wrapText="1"/>
    </xf>
    <xf numFmtId="0" fontId="39" fillId="0" borderId="8" xfId="0" applyFont="1" applyFill="1" applyBorder="1" applyAlignment="1">
      <alignment horizontal="center" vertical="center" wrapText="1"/>
    </xf>
    <xf numFmtId="0" fontId="23" fillId="0" borderId="7" xfId="0" applyFont="1" applyFill="1" applyBorder="1" applyAlignment="1">
      <alignment horizontal="left" vertical="center"/>
    </xf>
    <xf numFmtId="0" fontId="73" fillId="0" borderId="7"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left" vertical="center"/>
    </xf>
    <xf numFmtId="0" fontId="46" fillId="0" borderId="9" xfId="0" applyFont="1" applyFill="1" applyBorder="1" applyAlignment="1">
      <alignment horizontal="center" vertical="center" wrapText="1"/>
    </xf>
    <xf numFmtId="165" fontId="46" fillId="0" borderId="9" xfId="0" applyNumberFormat="1" applyFont="1" applyFill="1" applyBorder="1" applyAlignment="1">
      <alignment horizontal="center" vertical="center" wrapText="1"/>
    </xf>
    <xf numFmtId="0" fontId="23" fillId="0" borderId="9" xfId="0" applyFont="1" applyFill="1" applyBorder="1" applyAlignment="1">
      <alignment horizontal="justify" vertical="center" wrapText="1"/>
    </xf>
    <xf numFmtId="3" fontId="46"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horizontal="left" vertical="center"/>
    </xf>
    <xf numFmtId="0" fontId="48" fillId="0" borderId="9" xfId="0" applyFont="1" applyFill="1" applyBorder="1" applyAlignment="1">
      <alignment horizontal="center" vertical="center" wrapText="1"/>
    </xf>
    <xf numFmtId="165" fontId="48" fillId="0" borderId="9" xfId="0" applyNumberFormat="1" applyFont="1" applyFill="1" applyBorder="1" applyAlignment="1">
      <alignment horizontal="center" vertical="center" wrapText="1"/>
    </xf>
    <xf numFmtId="0" fontId="24" fillId="0" borderId="9" xfId="0" applyFont="1" applyFill="1" applyBorder="1" applyAlignment="1">
      <alignment horizontal="justify" vertical="center" wrapText="1"/>
    </xf>
    <xf numFmtId="3" fontId="48" fillId="0" borderId="9"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8" fillId="5" borderId="11" xfId="0" applyFont="1" applyFill="1" applyBorder="1" applyAlignment="1">
      <alignment horizontal="center" vertical="center" wrapText="1"/>
    </xf>
    <xf numFmtId="0" fontId="18" fillId="0" borderId="0" xfId="0" applyFont="1" applyFill="1" applyBorder="1" applyAlignment="1">
      <alignment horizontal="center" vertical="center"/>
    </xf>
    <xf numFmtId="0" fontId="62" fillId="0" borderId="0" xfId="0" applyFont="1" applyBorder="1" applyAlignment="1">
      <alignment horizontal="center" vertical="center" wrapText="1"/>
    </xf>
    <xf numFmtId="3" fontId="61" fillId="0" borderId="0" xfId="0" applyNumberFormat="1" applyFont="1" applyBorder="1" applyAlignment="1">
      <alignment horizontal="justify" vertical="justify" wrapText="1"/>
    </xf>
    <xf numFmtId="0" fontId="41"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61" fillId="0" borderId="0" xfId="0" applyFont="1" applyFill="1" applyBorder="1" applyAlignment="1" applyProtection="1">
      <alignment horizontal="justify" vertical="justify" wrapText="1"/>
      <protection locked="0" hidden="1"/>
    </xf>
    <xf numFmtId="0" fontId="39" fillId="0" borderId="0" xfId="0" applyFont="1" applyFill="1" applyBorder="1" applyAlignment="1">
      <alignment horizontal="justify" vertical="justify" wrapText="1"/>
    </xf>
    <xf numFmtId="0" fontId="61" fillId="0" borderId="17" xfId="0" applyFont="1" applyFill="1" applyBorder="1" applyAlignment="1" applyProtection="1">
      <alignment horizontal="center" vertical="center" wrapText="1"/>
      <protection locked="0"/>
    </xf>
    <xf numFmtId="0" fontId="61" fillId="0" borderId="27" xfId="0" applyFont="1" applyFill="1" applyBorder="1" applyAlignment="1" applyProtection="1">
      <alignment horizontal="center" vertical="center" wrapText="1"/>
      <protection locked="0"/>
    </xf>
    <xf numFmtId="0" fontId="45" fillId="0" borderId="0" xfId="0" applyFont="1" applyFill="1" applyBorder="1" applyAlignment="1">
      <alignment horizontal="center" vertical="center" wrapText="1"/>
    </xf>
    <xf numFmtId="3" fontId="62" fillId="0" borderId="0" xfId="0" applyNumberFormat="1" applyFont="1" applyFill="1" applyBorder="1" applyAlignment="1">
      <alignment horizontal="center" vertical="center" wrapText="1"/>
    </xf>
    <xf numFmtId="0" fontId="62" fillId="0" borderId="0" xfId="0" applyFont="1" applyFill="1" applyBorder="1" applyAlignment="1">
      <alignment horizontal="center" vertical="center" wrapText="1"/>
    </xf>
    <xf numFmtId="0" fontId="41" fillId="0" borderId="11" xfId="0" applyFont="1" applyFill="1" applyBorder="1" applyAlignment="1" applyProtection="1">
      <alignment horizontal="center" vertical="center" wrapText="1"/>
      <protection locked="0"/>
    </xf>
    <xf numFmtId="0" fontId="39" fillId="0" borderId="6" xfId="0" applyFont="1" applyFill="1" applyBorder="1" applyAlignment="1" applyProtection="1">
      <alignment horizontal="left" vertical="center" wrapText="1"/>
      <protection locked="0"/>
    </xf>
    <xf numFmtId="0" fontId="39" fillId="0" borderId="0" xfId="0" quotePrefix="1" applyFont="1" applyFill="1" applyBorder="1" applyAlignment="1">
      <alignment horizontal="justify" vertical="center"/>
    </xf>
    <xf numFmtId="0" fontId="41" fillId="0" borderId="0" xfId="0" applyFont="1" applyFill="1" applyBorder="1" applyAlignment="1">
      <alignment horizontal="center" vertical="center" wrapText="1"/>
    </xf>
    <xf numFmtId="0" fontId="61" fillId="0" borderId="0" xfId="0" quotePrefix="1" applyFont="1" applyFill="1" applyBorder="1" applyAlignment="1">
      <alignment horizontal="justify" vertical="center"/>
    </xf>
    <xf numFmtId="0" fontId="39" fillId="0" borderId="8" xfId="0" applyFont="1" applyFill="1" applyBorder="1" applyAlignment="1" applyProtection="1">
      <alignment horizontal="left" vertical="center" wrapText="1"/>
      <protection locked="0"/>
    </xf>
    <xf numFmtId="3" fontId="41" fillId="0" borderId="15" xfId="1" applyNumberFormat="1" applyFont="1" applyFill="1" applyBorder="1" applyAlignment="1" applyProtection="1">
      <alignment horizontal="center" vertical="center" wrapText="1"/>
      <protection locked="0"/>
    </xf>
    <xf numFmtId="3" fontId="41" fillId="0" borderId="25" xfId="1" applyNumberFormat="1" applyFont="1" applyFill="1" applyBorder="1" applyAlignment="1" applyProtection="1">
      <alignment horizontal="center" vertical="center" wrapText="1"/>
      <protection locked="0"/>
    </xf>
    <xf numFmtId="3" fontId="61" fillId="0" borderId="12" xfId="0" applyNumberFormat="1" applyFont="1" applyFill="1" applyBorder="1" applyAlignment="1" applyProtection="1">
      <alignment horizontal="center" vertical="center" wrapText="1"/>
      <protection locked="0"/>
    </xf>
    <xf numFmtId="3" fontId="61" fillId="0" borderId="26" xfId="0" applyNumberFormat="1" applyFont="1" applyFill="1" applyBorder="1" applyAlignment="1" applyProtection="1">
      <alignment horizontal="center" vertical="center" wrapText="1"/>
      <protection locked="0"/>
    </xf>
    <xf numFmtId="0" fontId="4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3" fontId="62" fillId="0" borderId="0" xfId="0" applyNumberFormat="1" applyFont="1" applyFill="1" applyBorder="1" applyAlignment="1" applyProtection="1">
      <alignment horizontal="center" vertical="center" wrapText="1"/>
      <protection locked="0" hidden="1"/>
    </xf>
    <xf numFmtId="0" fontId="24"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0" borderId="23" xfId="0" applyFont="1" applyFill="1" applyBorder="1" applyAlignment="1" applyProtection="1">
      <alignment horizontal="center" vertical="center" wrapText="1"/>
      <protection locked="0"/>
    </xf>
    <xf numFmtId="0" fontId="41"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9" fillId="0" borderId="25"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50" fillId="0" borderId="0" xfId="0" applyFont="1" applyAlignment="1">
      <alignment horizontal="center" vertical="center" wrapText="1"/>
    </xf>
    <xf numFmtId="3" fontId="67" fillId="0" borderId="0" xfId="0" applyNumberFormat="1" applyFont="1" applyFill="1" applyBorder="1" applyAlignment="1">
      <alignment horizontal="right" vertical="center"/>
    </xf>
    <xf numFmtId="0" fontId="37" fillId="0" borderId="0" xfId="0" quotePrefix="1" applyFont="1" applyAlignment="1">
      <alignment horizontal="center" vertical="center" wrapText="1"/>
    </xf>
    <xf numFmtId="0" fontId="50" fillId="0" borderId="10" xfId="0" applyFont="1" applyFill="1" applyBorder="1" applyAlignment="1">
      <alignment horizontal="right" vertical="center" wrapText="1"/>
    </xf>
    <xf numFmtId="0" fontId="52" fillId="0" borderId="0" xfId="0" applyFont="1" applyFill="1" applyAlignment="1">
      <alignment horizontal="center" vertical="center" wrapText="1"/>
    </xf>
    <xf numFmtId="0" fontId="41"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3" fontId="24" fillId="0" borderId="0" xfId="0" quotePrefix="1" applyNumberFormat="1" applyFont="1" applyFill="1" applyBorder="1" applyAlignment="1">
      <alignment horizontal="center" vertical="center" wrapText="1"/>
    </xf>
    <xf numFmtId="0" fontId="27" fillId="0" borderId="0" xfId="0" applyFont="1" applyFill="1" applyBorder="1" applyAlignment="1">
      <alignment horizontal="center" vertical="center"/>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24" fillId="0" borderId="0" xfId="0" applyFont="1" applyAlignment="1">
      <alignment horizontal="center" vertical="center" wrapText="1"/>
    </xf>
    <xf numFmtId="0" fontId="62" fillId="0" borderId="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40" fillId="0" borderId="0" xfId="0" applyFont="1" applyAlignment="1">
      <alignment horizontal="center" vertical="center" wrapText="1"/>
    </xf>
    <xf numFmtId="0" fontId="2" fillId="0" borderId="0" xfId="0" applyFont="1" applyFill="1" applyAlignment="1">
      <alignment horizontal="center" vertical="center" wrapText="1"/>
    </xf>
    <xf numFmtId="0" fontId="62" fillId="0" borderId="0" xfId="0" applyFont="1" applyFill="1" applyBorder="1" applyAlignment="1">
      <alignment horizontal="center" vertical="center"/>
    </xf>
    <xf numFmtId="0" fontId="27" fillId="0" borderId="10" xfId="0" applyFont="1" applyFill="1" applyBorder="1" applyAlignment="1">
      <alignment horizontal="right" vertical="center" wrapText="1"/>
    </xf>
    <xf numFmtId="3" fontId="62" fillId="0" borderId="0" xfId="0" applyNumberFormat="1" applyFont="1" applyFill="1" applyAlignment="1">
      <alignment horizontal="center" vertical="center" wrapText="1"/>
    </xf>
    <xf numFmtId="0" fontId="62" fillId="0" borderId="0" xfId="0" applyFont="1" applyFill="1" applyAlignment="1">
      <alignment horizontal="center" vertical="center" wrapText="1"/>
    </xf>
    <xf numFmtId="0" fontId="45" fillId="0" borderId="0" xfId="0" applyFont="1" applyFill="1" applyAlignment="1">
      <alignment horizontal="center" vertical="center" wrapText="1"/>
    </xf>
    <xf numFmtId="0" fontId="41" fillId="0" borderId="0" xfId="0" applyFont="1" applyFill="1" applyAlignment="1">
      <alignment horizontal="center" vertical="center" wrapText="1"/>
    </xf>
    <xf numFmtId="0" fontId="5" fillId="0" borderId="0" xfId="0" applyFont="1" applyFill="1" applyAlignment="1">
      <alignment horizontal="center" vertical="center" wrapText="1"/>
    </xf>
    <xf numFmtId="0" fontId="50" fillId="0" borderId="0" xfId="0" applyFont="1" applyFill="1" applyAlignment="1">
      <alignment horizontal="center" vertical="center" wrapText="1"/>
    </xf>
    <xf numFmtId="0" fontId="70" fillId="0" borderId="0" xfId="0" applyFont="1" applyFill="1" applyAlignment="1">
      <alignment horizontal="center" vertical="center" wrapText="1"/>
    </xf>
    <xf numFmtId="0" fontId="38" fillId="0" borderId="0" xfId="0" applyFont="1" applyFill="1" applyAlignment="1">
      <alignment horizontal="center" vertical="center" wrapText="1"/>
    </xf>
    <xf numFmtId="0" fontId="18" fillId="0" borderId="0" xfId="0" applyFont="1" applyFill="1" applyAlignment="1">
      <alignment horizontal="center" vertical="center" wrapText="1"/>
    </xf>
    <xf numFmtId="0" fontId="50" fillId="0" borderId="0" xfId="0" applyFont="1" applyFill="1" applyAlignment="1">
      <alignment horizontal="center" vertical="center"/>
    </xf>
    <xf numFmtId="0" fontId="71" fillId="0" borderId="0" xfId="0" applyFont="1" applyFill="1" applyAlignment="1">
      <alignment horizontal="center" vertical="center" wrapText="1"/>
    </xf>
    <xf numFmtId="0" fontId="72" fillId="0" borderId="0" xfId="0" applyFont="1" applyFill="1" applyAlignment="1">
      <alignment horizontal="right" vertical="center" wrapText="1"/>
    </xf>
    <xf numFmtId="0" fontId="18" fillId="0" borderId="15"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65"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cellXfs>
  <cellStyles count="5">
    <cellStyle name="Comma" xfId="1" builtinId="3"/>
    <cellStyle name="Comma [0]_BC  Duong qua truong PTDTNT" xfId="2"/>
    <cellStyle name="Comma 2" xfId="3"/>
    <cellStyle name="Hyperlink" xfId="4"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E23"/>
  <sheetViews>
    <sheetView topLeftCell="A10" zoomScaleSheetLayoutView="100" workbookViewId="0">
      <selection activeCell="B18" sqref="B18"/>
    </sheetView>
  </sheetViews>
  <sheetFormatPr baseColWidth="10" defaultColWidth="8.7109375" defaultRowHeight="16" x14ac:dyDescent="0.2"/>
  <cols>
    <col min="1" max="1" width="30.5703125" style="59" customWidth="1"/>
    <col min="2" max="3" width="48.140625" style="59" customWidth="1"/>
    <col min="4" max="4" width="30.5703125" style="59" customWidth="1"/>
    <col min="5" max="5" width="8.7109375" style="9"/>
    <col min="6" max="6" width="11.5703125" style="59" customWidth="1"/>
    <col min="7" max="16384" width="8.7109375" style="59"/>
  </cols>
  <sheetData>
    <row r="1" spans="1:5" x14ac:dyDescent="0.2">
      <c r="A1" s="399"/>
      <c r="B1" s="399"/>
      <c r="C1" s="399"/>
      <c r="D1" s="399"/>
    </row>
    <row r="2" spans="1:5" ht="20" x14ac:dyDescent="0.2">
      <c r="A2" s="396" t="s">
        <v>187</v>
      </c>
      <c r="B2" s="396"/>
      <c r="C2" s="396"/>
      <c r="D2" s="396"/>
    </row>
    <row r="3" spans="1:5" x14ac:dyDescent="0.2">
      <c r="A3" s="397" t="s">
        <v>106</v>
      </c>
      <c r="B3" s="397"/>
      <c r="C3" s="397"/>
      <c r="D3" s="397"/>
    </row>
    <row r="4" spans="1:5" x14ac:dyDescent="0.2">
      <c r="C4" s="61"/>
      <c r="D4" s="61"/>
    </row>
    <row r="5" spans="1:5" s="9" customFormat="1" x14ac:dyDescent="0.2">
      <c r="A5" s="398" t="s">
        <v>186</v>
      </c>
      <c r="B5" s="398"/>
      <c r="C5" s="398"/>
      <c r="D5" s="398"/>
      <c r="E5" s="34"/>
    </row>
    <row r="6" spans="1:5" s="9" customFormat="1" x14ac:dyDescent="0.2">
      <c r="A6" s="304" t="s">
        <v>156</v>
      </c>
      <c r="B6" s="303" t="s">
        <v>157</v>
      </c>
      <c r="C6" s="323"/>
      <c r="D6" s="321"/>
    </row>
    <row r="7" spans="1:5" s="9" customFormat="1" x14ac:dyDescent="0.2">
      <c r="A7" s="305" t="s">
        <v>113</v>
      </c>
      <c r="B7" s="299" t="s">
        <v>217</v>
      </c>
      <c r="C7" s="324" t="s">
        <v>110</v>
      </c>
      <c r="D7" s="299">
        <v>12453200000</v>
      </c>
    </row>
    <row r="8" spans="1:5" s="9" customFormat="1" x14ac:dyDescent="0.2">
      <c r="A8" s="305" t="s">
        <v>111</v>
      </c>
      <c r="B8" s="299" t="s">
        <v>114</v>
      </c>
      <c r="C8" s="324" t="s">
        <v>110</v>
      </c>
      <c r="D8" s="299"/>
    </row>
    <row r="9" spans="1:5" s="9" customFormat="1" ht="32" x14ac:dyDescent="0.2">
      <c r="A9" s="305" t="s">
        <v>112</v>
      </c>
      <c r="B9" s="299" t="s">
        <v>114</v>
      </c>
      <c r="C9" s="324" t="s">
        <v>115</v>
      </c>
      <c r="D9" s="299"/>
    </row>
    <row r="10" spans="1:5" s="9" customFormat="1" ht="32" x14ac:dyDescent="0.2">
      <c r="A10" s="305" t="s">
        <v>201</v>
      </c>
      <c r="B10" s="299" t="s">
        <v>211</v>
      </c>
      <c r="C10" s="325" t="s">
        <v>184</v>
      </c>
      <c r="D10" s="299" t="s">
        <v>212</v>
      </c>
    </row>
    <row r="11" spans="1:5" s="9" customFormat="1" x14ac:dyDescent="0.2">
      <c r="A11" s="305" t="s">
        <v>75</v>
      </c>
      <c r="B11" s="299" t="s">
        <v>213</v>
      </c>
      <c r="C11" s="326" t="s">
        <v>10</v>
      </c>
      <c r="D11" s="299" t="s">
        <v>218</v>
      </c>
    </row>
    <row r="12" spans="1:5" s="9" customFormat="1" x14ac:dyDescent="0.2">
      <c r="A12" s="305" t="s">
        <v>79</v>
      </c>
      <c r="B12" s="299" t="s">
        <v>214</v>
      </c>
      <c r="C12" s="326" t="s">
        <v>158</v>
      </c>
      <c r="D12" s="299" t="s">
        <v>215</v>
      </c>
    </row>
    <row r="13" spans="1:5" s="9" customFormat="1" x14ac:dyDescent="0.2">
      <c r="A13" s="306" t="s">
        <v>80</v>
      </c>
      <c r="B13" s="301" t="s">
        <v>219</v>
      </c>
      <c r="C13" s="327" t="s">
        <v>78</v>
      </c>
      <c r="D13" s="302">
        <v>43961</v>
      </c>
    </row>
    <row r="14" spans="1:5" s="9" customFormat="1" x14ac:dyDescent="0.2">
      <c r="A14" s="398" t="s">
        <v>200</v>
      </c>
      <c r="B14" s="398"/>
      <c r="C14" s="398"/>
      <c r="D14" s="398"/>
    </row>
    <row r="15" spans="1:5" s="9" customFormat="1" x14ac:dyDescent="0.2">
      <c r="A15" s="304" t="s">
        <v>183</v>
      </c>
      <c r="B15" s="300" t="s">
        <v>135</v>
      </c>
      <c r="C15" s="304" t="s">
        <v>9</v>
      </c>
      <c r="D15" s="300" t="s">
        <v>199</v>
      </c>
    </row>
    <row r="16" spans="1:5" s="9" customFormat="1" x14ac:dyDescent="0.2">
      <c r="A16" s="306" t="s">
        <v>8</v>
      </c>
      <c r="B16" s="301" t="s">
        <v>136</v>
      </c>
      <c r="C16" s="306" t="s">
        <v>185</v>
      </c>
      <c r="D16" s="301" t="s">
        <v>216</v>
      </c>
    </row>
    <row r="18" spans="1:2" x14ac:dyDescent="0.2">
      <c r="A18" s="84" t="s">
        <v>91</v>
      </c>
      <c r="B18" s="61" t="s">
        <v>205</v>
      </c>
    </row>
    <row r="19" spans="1:2" x14ac:dyDescent="0.2">
      <c r="A19" s="84"/>
      <c r="B19" s="61" t="s">
        <v>188</v>
      </c>
    </row>
    <row r="20" spans="1:2" x14ac:dyDescent="0.2">
      <c r="B20" s="309" t="s">
        <v>206</v>
      </c>
    </row>
    <row r="21" spans="1:2" x14ac:dyDescent="0.2">
      <c r="B21" s="309" t="s">
        <v>204</v>
      </c>
    </row>
    <row r="22" spans="1:2" x14ac:dyDescent="0.2">
      <c r="B22" s="59" t="s">
        <v>202</v>
      </c>
    </row>
    <row r="23" spans="1:2" x14ac:dyDescent="0.2">
      <c r="B23" s="59" t="s">
        <v>203</v>
      </c>
    </row>
  </sheetData>
  <sheetProtection password="CB98" sheet="1"/>
  <mergeCells count="5">
    <mergeCell ref="A2:D2"/>
    <mergeCell ref="A3:D3"/>
    <mergeCell ref="A5:D5"/>
    <mergeCell ref="A14:D14"/>
    <mergeCell ref="A1:D1"/>
  </mergeCells>
  <printOptions horizontalCentered="1"/>
  <pageMargins left="0" right="0" top="0.39370078740157483" bottom="0.39370078740157483" header="0.19685039370078741" footer="0.19685039370078741"/>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114"/>
  <sheetViews>
    <sheetView tabSelected="1" view="pageBreakPreview" zoomScaleSheetLayoutView="100" workbookViewId="0">
      <selection activeCell="C12" sqref="C12"/>
    </sheetView>
  </sheetViews>
  <sheetFormatPr baseColWidth="10" defaultColWidth="8.7109375" defaultRowHeight="22" customHeight="1" x14ac:dyDescent="0.2"/>
  <cols>
    <col min="1" max="1" width="4.5703125" style="20" customWidth="1"/>
    <col min="2" max="2" width="32.42578125" style="5" customWidth="1"/>
    <col min="3" max="3" width="27.7109375" style="5" customWidth="1"/>
    <col min="4" max="4" width="15.5703125" style="21" customWidth="1"/>
    <col min="5" max="7" width="15.5703125" style="5" customWidth="1"/>
    <col min="8" max="8" width="8.5703125" style="5" customWidth="1"/>
    <col min="9" max="9" width="17.7109375" style="5" customWidth="1"/>
    <col min="10" max="11" width="12.42578125" style="23" bestFit="1" customWidth="1"/>
    <col min="12" max="12" width="12.140625" style="23" customWidth="1"/>
    <col min="13" max="13" width="11.28515625" style="23" customWidth="1"/>
    <col min="14" max="15" width="8.7109375" style="23"/>
    <col min="16" max="16384" width="8.7109375" style="5"/>
  </cols>
  <sheetData>
    <row r="1" spans="1:15" ht="17" x14ac:dyDescent="0.2">
      <c r="A1" s="34"/>
      <c r="B1" s="34"/>
      <c r="C1" s="34"/>
      <c r="D1" s="34"/>
      <c r="E1" s="34"/>
      <c r="F1" s="34"/>
      <c r="G1" s="34"/>
      <c r="H1" s="84" t="s">
        <v>207</v>
      </c>
      <c r="I1" s="17"/>
      <c r="J1" s="35"/>
    </row>
    <row r="2" spans="1:15" s="200" customFormat="1" ht="17" x14ac:dyDescent="0.2">
      <c r="A2" s="441" t="s">
        <v>106</v>
      </c>
      <c r="B2" s="441"/>
      <c r="C2" s="441"/>
      <c r="D2" s="441"/>
      <c r="E2" s="441"/>
      <c r="F2" s="441"/>
      <c r="G2" s="441"/>
      <c r="H2" s="441"/>
      <c r="I2" s="240"/>
      <c r="J2" s="240"/>
    </row>
    <row r="3" spans="1:15" s="200" customFormat="1" ht="5" customHeight="1" x14ac:dyDescent="0.2">
      <c r="A3" s="221"/>
      <c r="B3" s="359"/>
      <c r="C3" s="359"/>
      <c r="D3" s="221"/>
      <c r="E3" s="221"/>
      <c r="F3" s="221"/>
      <c r="G3" s="221"/>
      <c r="H3" s="221"/>
      <c r="I3" s="240"/>
      <c r="J3" s="240"/>
    </row>
    <row r="4" spans="1:15" ht="30" customHeight="1" x14ac:dyDescent="0.2">
      <c r="A4" s="267"/>
      <c r="B4" s="410" t="str">
        <f>UPPER('Nhập thông tin chung'!$D$11)</f>
        <v>UBND HUYỆN HƯƠNG KHÊ</v>
      </c>
      <c r="C4" s="410"/>
      <c r="D4" s="267"/>
      <c r="E4" s="424" t="s">
        <v>107</v>
      </c>
      <c r="F4" s="424"/>
      <c r="G4" s="424"/>
      <c r="H4" s="267"/>
      <c r="I4" s="17"/>
      <c r="J4" s="35"/>
    </row>
    <row r="5" spans="1:15" ht="6" customHeight="1" x14ac:dyDescent="0.2">
      <c r="A5" s="267"/>
      <c r="B5" s="435" t="s">
        <v>167</v>
      </c>
      <c r="C5" s="435"/>
      <c r="D5" s="267"/>
      <c r="E5" s="426" t="s">
        <v>167</v>
      </c>
      <c r="F5" s="426"/>
      <c r="G5" s="426"/>
      <c r="H5" s="267"/>
      <c r="I5" s="17"/>
      <c r="J5" s="35"/>
    </row>
    <row r="6" spans="1:15" ht="18" customHeight="1" x14ac:dyDescent="0.2">
      <c r="A6" s="267"/>
      <c r="B6" s="267"/>
      <c r="C6" s="267"/>
      <c r="D6" s="267"/>
      <c r="E6" s="267"/>
      <c r="F6" s="267"/>
      <c r="G6" s="267"/>
      <c r="H6" s="267"/>
      <c r="I6" s="17"/>
      <c r="J6" s="35"/>
    </row>
    <row r="7" spans="1:15" ht="18" customHeight="1" x14ac:dyDescent="0.2">
      <c r="A7" s="453" t="s">
        <v>29</v>
      </c>
      <c r="B7" s="453"/>
      <c r="C7" s="453"/>
      <c r="D7" s="453"/>
      <c r="E7" s="453"/>
      <c r="F7" s="453"/>
      <c r="G7" s="453"/>
      <c r="H7" s="453"/>
      <c r="I7" s="224"/>
      <c r="J7" s="35"/>
    </row>
    <row r="8" spans="1:15" ht="15.75" customHeight="1" x14ac:dyDescent="0.2">
      <c r="A8" s="473" t="s">
        <v>94</v>
      </c>
      <c r="B8" s="473"/>
      <c r="C8" s="473"/>
      <c r="D8" s="473"/>
      <c r="E8" s="473"/>
      <c r="F8" s="473"/>
      <c r="G8" s="473"/>
      <c r="H8" s="473"/>
      <c r="I8" s="224"/>
      <c r="J8" s="35"/>
    </row>
    <row r="9" spans="1:15" s="17" customFormat="1" ht="13.5" customHeight="1" x14ac:dyDescent="0.2">
      <c r="A9" s="268"/>
      <c r="B9" s="268"/>
      <c r="C9" s="268"/>
      <c r="D9" s="268"/>
      <c r="E9" s="268"/>
      <c r="F9" s="268"/>
      <c r="G9" s="268"/>
      <c r="H9" s="269" t="s">
        <v>128</v>
      </c>
      <c r="I9" s="224"/>
      <c r="J9" s="35"/>
      <c r="K9" s="35"/>
      <c r="L9" s="35"/>
      <c r="M9" s="35"/>
      <c r="N9" s="35"/>
      <c r="O9" s="35"/>
    </row>
    <row r="10" spans="1:15" s="18" customFormat="1" ht="16" x14ac:dyDescent="0.2">
      <c r="A10" s="470" t="s">
        <v>124</v>
      </c>
      <c r="B10" s="470" t="s">
        <v>30</v>
      </c>
      <c r="C10" s="472" t="s">
        <v>181</v>
      </c>
      <c r="D10" s="472" t="s">
        <v>45</v>
      </c>
      <c r="E10" s="472" t="s">
        <v>31</v>
      </c>
      <c r="F10" s="468" t="s">
        <v>32</v>
      </c>
      <c r="G10" s="469"/>
      <c r="H10" s="470" t="s">
        <v>15</v>
      </c>
      <c r="I10" s="226"/>
      <c r="J10" s="36"/>
      <c r="K10" s="36"/>
      <c r="L10" s="36"/>
      <c r="M10" s="36"/>
      <c r="N10" s="36"/>
      <c r="O10" s="36"/>
    </row>
    <row r="11" spans="1:15" s="18" customFormat="1" ht="16" x14ac:dyDescent="0.2">
      <c r="A11" s="471"/>
      <c r="B11" s="471"/>
      <c r="C11" s="472"/>
      <c r="D11" s="472"/>
      <c r="E11" s="472"/>
      <c r="F11" s="270" t="s">
        <v>33</v>
      </c>
      <c r="G11" s="270" t="s">
        <v>34</v>
      </c>
      <c r="H11" s="471"/>
      <c r="I11" s="226"/>
      <c r="J11" s="36"/>
      <c r="K11" s="36"/>
      <c r="L11" s="36"/>
      <c r="M11" s="36"/>
      <c r="N11" s="36"/>
      <c r="O11" s="36"/>
    </row>
    <row r="12" spans="1:15" s="42" customFormat="1" ht="12" x14ac:dyDescent="0.2">
      <c r="A12" s="215">
        <v>1</v>
      </c>
      <c r="B12" s="215">
        <v>2</v>
      </c>
      <c r="C12" s="215">
        <v>3</v>
      </c>
      <c r="D12" s="215">
        <v>4</v>
      </c>
      <c r="E12" s="215">
        <v>5</v>
      </c>
      <c r="F12" s="215">
        <v>6</v>
      </c>
      <c r="G12" s="215">
        <v>7</v>
      </c>
      <c r="H12" s="215">
        <v>8</v>
      </c>
      <c r="I12" s="271"/>
      <c r="J12" s="41"/>
      <c r="K12" s="41"/>
      <c r="L12" s="41"/>
      <c r="M12" s="41"/>
      <c r="N12" s="41"/>
      <c r="O12" s="41"/>
    </row>
    <row r="13" spans="1:15" s="18" customFormat="1" ht="22" customHeight="1" x14ac:dyDescent="0.2">
      <c r="A13" s="272"/>
      <c r="B13" s="272" t="s">
        <v>5</v>
      </c>
      <c r="C13" s="273"/>
      <c r="D13" s="62">
        <f>SUM(D14:D31)</f>
        <v>11550630000</v>
      </c>
      <c r="E13" s="62">
        <f>SUM(E14:E30)</f>
        <v>11030000000</v>
      </c>
      <c r="F13" s="62">
        <f>SUM(F14:F30)</f>
        <v>518175000</v>
      </c>
      <c r="G13" s="62">
        <f>SUM(G14:G30)</f>
        <v>85545000</v>
      </c>
      <c r="H13" s="62"/>
      <c r="I13" s="274">
        <f>D13-'Biểu 4 (nhập liệu)'!F11</f>
        <v>0</v>
      </c>
      <c r="J13" s="35"/>
      <c r="K13" s="35"/>
      <c r="L13" s="36"/>
      <c r="M13" s="36"/>
      <c r="N13" s="36"/>
      <c r="O13" s="36"/>
    </row>
    <row r="14" spans="1:15" s="17" customFormat="1" ht="16" x14ac:dyDescent="0.2">
      <c r="A14" s="275">
        <v>1</v>
      </c>
      <c r="B14" s="253" t="s">
        <v>223</v>
      </c>
      <c r="C14" s="253" t="str">
        <f>'Biểu 4 (nhập liệu)'!B12</f>
        <v>Bồi thường, hỗ trợ, TĐC</v>
      </c>
      <c r="D14" s="82">
        <f>'Biểu 4 (nhập liệu)'!F12</f>
        <v>130000000</v>
      </c>
      <c r="E14" s="82">
        <f>D14</f>
        <v>130000000</v>
      </c>
      <c r="F14" s="82">
        <f>IF(D14&gt;E14,D14-E14,0)</f>
        <v>0</v>
      </c>
      <c r="G14" s="82">
        <f>IF(E14&gt;D14,E14-D14,0)</f>
        <v>0</v>
      </c>
      <c r="H14" s="82"/>
      <c r="I14" s="274"/>
      <c r="J14" s="35"/>
      <c r="K14" s="37"/>
      <c r="L14" s="35"/>
      <c r="M14" s="35"/>
      <c r="N14" s="35"/>
      <c r="O14" s="35"/>
    </row>
    <row r="15" spans="1:15" s="17" customFormat="1" ht="16" x14ac:dyDescent="0.2">
      <c r="A15" s="275">
        <v>2</v>
      </c>
      <c r="B15" s="253" t="s">
        <v>224</v>
      </c>
      <c r="C15" s="253" t="str">
        <f>"Thi công "&amp;'Biểu 4 (nhập liệu)'!B14</f>
        <v>Thi công Gói thầu 01.XL</v>
      </c>
      <c r="D15" s="82">
        <f>'Biểu 4 (nhập liệu)'!F14</f>
        <v>4350975000</v>
      </c>
      <c r="E15" s="82">
        <v>4000000000</v>
      </c>
      <c r="F15" s="82">
        <f t="shared" ref="F15:F31" si="0">IF(D15&gt;E15,D15-E15,0)</f>
        <v>350975000</v>
      </c>
      <c r="G15" s="82">
        <f t="shared" ref="G15:G31" si="1">IF(E15&gt;D15,E15-D15,0)</f>
        <v>0</v>
      </c>
      <c r="H15" s="82"/>
      <c r="I15" s="274"/>
      <c r="J15" s="35"/>
      <c r="K15" s="37"/>
      <c r="L15" s="35"/>
      <c r="M15" s="35"/>
      <c r="N15" s="35"/>
      <c r="O15" s="35"/>
    </row>
    <row r="16" spans="1:15" s="17" customFormat="1" ht="16" x14ac:dyDescent="0.2">
      <c r="A16" s="275">
        <v>3</v>
      </c>
      <c r="B16" s="253" t="s">
        <v>224</v>
      </c>
      <c r="C16" s="253" t="str">
        <f>"Thi công "&amp;'Biểu 4 (nhập liệu)'!B15</f>
        <v>Thi công Gói thầu 02.XL</v>
      </c>
      <c r="D16" s="82">
        <f>'Biểu 4 (nhập liệu)'!F15</f>
        <v>4414455000</v>
      </c>
      <c r="E16" s="82">
        <v>4500000000</v>
      </c>
      <c r="F16" s="82">
        <f t="shared" si="0"/>
        <v>0</v>
      </c>
      <c r="G16" s="82">
        <f t="shared" si="1"/>
        <v>85545000</v>
      </c>
      <c r="H16" s="82"/>
      <c r="I16" s="274"/>
      <c r="J16" s="35"/>
      <c r="K16" s="37"/>
      <c r="L16" s="35"/>
      <c r="M16" s="35"/>
      <c r="N16" s="35"/>
      <c r="O16" s="35"/>
    </row>
    <row r="17" spans="1:15" s="17" customFormat="1" ht="16" x14ac:dyDescent="0.2">
      <c r="A17" s="275">
        <v>4</v>
      </c>
      <c r="B17" s="253" t="s">
        <v>227</v>
      </c>
      <c r="C17" s="253" t="str">
        <f>"Thi công "&amp;'Biểu 4 (nhập liệu)'!B17</f>
        <v>Thi công Gói thầu 03.TB</v>
      </c>
      <c r="D17" s="82">
        <f>'Biểu 4 (nhập liệu)'!F17</f>
        <v>450000000</v>
      </c>
      <c r="E17" s="82">
        <v>400000000</v>
      </c>
      <c r="F17" s="82">
        <f t="shared" si="0"/>
        <v>50000000</v>
      </c>
      <c r="G17" s="82">
        <f t="shared" si="1"/>
        <v>0</v>
      </c>
      <c r="H17" s="74"/>
      <c r="I17" s="274"/>
      <c r="J17" s="35"/>
      <c r="K17" s="37"/>
      <c r="L17" s="35"/>
      <c r="M17" s="35"/>
      <c r="N17" s="35"/>
      <c r="O17" s="35"/>
    </row>
    <row r="18" spans="1:15" s="17" customFormat="1" ht="16" x14ac:dyDescent="0.2">
      <c r="A18" s="275">
        <v>5</v>
      </c>
      <c r="B18" s="253" t="s">
        <v>229</v>
      </c>
      <c r="C18" s="253" t="str">
        <f>'Biểu 4 (nhập liệu)'!B18</f>
        <v>Quản lý dự án</v>
      </c>
      <c r="D18" s="82">
        <f>'Biểu 4 (nhập liệu)'!F18</f>
        <v>500000000</v>
      </c>
      <c r="E18" s="82">
        <v>500000000</v>
      </c>
      <c r="F18" s="82">
        <f t="shared" si="0"/>
        <v>0</v>
      </c>
      <c r="G18" s="82">
        <f t="shared" si="1"/>
        <v>0</v>
      </c>
      <c r="H18" s="82"/>
      <c r="I18" s="276"/>
      <c r="J18" s="35"/>
      <c r="K18" s="37"/>
      <c r="L18" s="35"/>
      <c r="M18" s="35"/>
      <c r="N18" s="35"/>
      <c r="O18" s="35"/>
    </row>
    <row r="19" spans="1:15" s="17" customFormat="1" ht="16" x14ac:dyDescent="0.2">
      <c r="A19" s="275">
        <v>6</v>
      </c>
      <c r="B19" s="253" t="s">
        <v>230</v>
      </c>
      <c r="C19" s="253" t="str">
        <f>'Biểu 4 (nhập liệu)'!B20</f>
        <v>Khảo sát, lập dự án đầu tư</v>
      </c>
      <c r="D19" s="82">
        <f>'Biểu 4 (nhập liệu)'!F20</f>
        <v>400000000</v>
      </c>
      <c r="E19" s="82">
        <v>400000000</v>
      </c>
      <c r="F19" s="82">
        <f t="shared" si="0"/>
        <v>0</v>
      </c>
      <c r="G19" s="82">
        <f t="shared" si="1"/>
        <v>0</v>
      </c>
      <c r="H19" s="82"/>
      <c r="I19" s="276"/>
      <c r="J19" s="35"/>
      <c r="K19" s="37"/>
      <c r="L19" s="35"/>
      <c r="M19" s="35"/>
      <c r="N19" s="35"/>
      <c r="O19" s="35"/>
    </row>
    <row r="20" spans="1:15" s="17" customFormat="1" ht="16" x14ac:dyDescent="0.2">
      <c r="A20" s="275">
        <v>7</v>
      </c>
      <c r="B20" s="253" t="s">
        <v>230</v>
      </c>
      <c r="C20" s="253" t="str">
        <f>'Biểu 4 (nhập liệu)'!B21</f>
        <v>Khảo sát, thiết kế BVTC, dự toán</v>
      </c>
      <c r="D20" s="82">
        <f>'Biểu 4 (nhập liệu)'!F21</f>
        <v>567200000</v>
      </c>
      <c r="E20" s="82">
        <v>500000000</v>
      </c>
      <c r="F20" s="82">
        <f t="shared" si="0"/>
        <v>67200000</v>
      </c>
      <c r="G20" s="82">
        <f t="shared" si="1"/>
        <v>0</v>
      </c>
      <c r="H20" s="82"/>
      <c r="I20" s="276"/>
      <c r="J20" s="35"/>
      <c r="K20" s="37"/>
      <c r="L20" s="35"/>
      <c r="M20" s="35"/>
      <c r="N20" s="35"/>
      <c r="O20" s="35"/>
    </row>
    <row r="21" spans="1:15" s="17" customFormat="1" ht="16" x14ac:dyDescent="0.2">
      <c r="A21" s="275">
        <v>8</v>
      </c>
      <c r="B21" s="253" t="s">
        <v>230</v>
      </c>
      <c r="C21" s="253" t="str">
        <f>'Biểu 4 (nhập liệu)'!B22</f>
        <v>Thẩm tra thiết kế BVTC, dự toán</v>
      </c>
      <c r="D21" s="82">
        <f>'Biểu 4 (nhập liệu)'!F22</f>
        <v>75000000</v>
      </c>
      <c r="E21" s="82">
        <v>75000000</v>
      </c>
      <c r="F21" s="82">
        <f t="shared" si="0"/>
        <v>0</v>
      </c>
      <c r="G21" s="82">
        <f t="shared" si="1"/>
        <v>0</v>
      </c>
      <c r="H21" s="82"/>
      <c r="I21" s="276"/>
      <c r="J21" s="35"/>
      <c r="K21" s="37"/>
      <c r="L21" s="35"/>
      <c r="M21" s="35"/>
      <c r="N21" s="35"/>
      <c r="O21" s="35"/>
    </row>
    <row r="22" spans="1:15" s="17" customFormat="1" ht="32" x14ac:dyDescent="0.2">
      <c r="A22" s="275">
        <v>9</v>
      </c>
      <c r="B22" s="253" t="s">
        <v>227</v>
      </c>
      <c r="C22" s="253" t="str">
        <f>'Biểu 4 (nhập liệu)'!B25</f>
        <v>Lập hồ sơ mời thầu, đánh giá hồ sơ dự thầu xây dựng</v>
      </c>
      <c r="D22" s="82">
        <f>'Biểu 4 (nhập liệu)'!F25</f>
        <v>45000000</v>
      </c>
      <c r="E22" s="82">
        <f t="shared" ref="E22:E29" si="2">D22</f>
        <v>45000000</v>
      </c>
      <c r="F22" s="82">
        <f t="shared" si="0"/>
        <v>0</v>
      </c>
      <c r="G22" s="82">
        <f t="shared" si="1"/>
        <v>0</v>
      </c>
      <c r="H22" s="82"/>
      <c r="I22" s="276"/>
      <c r="J22" s="35"/>
      <c r="K22" s="37"/>
      <c r="L22" s="35"/>
      <c r="M22" s="35"/>
      <c r="N22" s="35"/>
      <c r="O22" s="35"/>
    </row>
    <row r="23" spans="1:15" s="17" customFormat="1" ht="16" x14ac:dyDescent="0.2">
      <c r="A23" s="275">
        <v>10</v>
      </c>
      <c r="B23" s="253" t="s">
        <v>227</v>
      </c>
      <c r="C23" s="377" t="str">
        <f>'Biểu 4 (nhập liệu)'!B26</f>
        <v>Giám sát thi công xây dựng</v>
      </c>
      <c r="D23" s="82">
        <f>'Biểu 4 (nhập liệu)'!F26</f>
        <v>300000000</v>
      </c>
      <c r="E23" s="82">
        <f t="shared" si="2"/>
        <v>300000000</v>
      </c>
      <c r="F23" s="82">
        <f t="shared" si="0"/>
        <v>0</v>
      </c>
      <c r="G23" s="82">
        <f t="shared" si="1"/>
        <v>0</v>
      </c>
      <c r="H23" s="82"/>
      <c r="I23" s="276"/>
      <c r="J23" s="35"/>
      <c r="K23" s="37"/>
      <c r="L23" s="35"/>
      <c r="M23" s="35"/>
      <c r="N23" s="35"/>
      <c r="O23" s="35"/>
    </row>
    <row r="24" spans="1:15" s="17" customFormat="1" ht="32" x14ac:dyDescent="0.2">
      <c r="A24" s="275">
        <v>11</v>
      </c>
      <c r="B24" s="253" t="s">
        <v>227</v>
      </c>
      <c r="C24" s="377" t="str">
        <f>'Biểu 4 (nhập liệu)'!B27</f>
        <v>Kiểm định chất lượng theo yêu cầu chủ đầu tư</v>
      </c>
      <c r="D24" s="82">
        <f>'Biểu 4 (nhập liệu)'!F27</f>
        <v>20000000</v>
      </c>
      <c r="E24" s="191">
        <f t="shared" si="2"/>
        <v>20000000</v>
      </c>
      <c r="F24" s="82">
        <f t="shared" si="0"/>
        <v>0</v>
      </c>
      <c r="G24" s="82">
        <f t="shared" si="1"/>
        <v>0</v>
      </c>
      <c r="H24" s="191"/>
      <c r="I24" s="276"/>
      <c r="J24" s="35"/>
      <c r="K24" s="37"/>
      <c r="L24" s="35"/>
      <c r="M24" s="35"/>
      <c r="N24" s="35"/>
      <c r="O24" s="35"/>
    </row>
    <row r="25" spans="1:15" s="17" customFormat="1" ht="16" x14ac:dyDescent="0.2">
      <c r="A25" s="275">
        <v>12</v>
      </c>
      <c r="B25" s="253" t="s">
        <v>227</v>
      </c>
      <c r="C25" s="253" t="str">
        <f>'Biểu 4 (nhập liệu)'!B29</f>
        <v>Bảo hiểm</v>
      </c>
      <c r="D25" s="82">
        <f>'Biểu 4 (nhập liệu)'!F29</f>
        <v>80000000</v>
      </c>
      <c r="E25" s="191">
        <f t="shared" si="2"/>
        <v>80000000</v>
      </c>
      <c r="F25" s="82">
        <f t="shared" si="0"/>
        <v>0</v>
      </c>
      <c r="G25" s="82">
        <f t="shared" si="1"/>
        <v>0</v>
      </c>
      <c r="H25" s="191"/>
      <c r="I25" s="276"/>
      <c r="J25" s="35"/>
      <c r="K25" s="37"/>
      <c r="L25" s="35"/>
      <c r="M25" s="35"/>
      <c r="N25" s="35"/>
      <c r="O25" s="35"/>
    </row>
    <row r="26" spans="1:15" s="17" customFormat="1" ht="16" x14ac:dyDescent="0.2">
      <c r="A26" s="275">
        <v>13</v>
      </c>
      <c r="B26" s="253" t="s">
        <v>231</v>
      </c>
      <c r="C26" s="253" t="str">
        <f>'Biểu 4 (nhập liệu)'!B30</f>
        <v>Thẩm định dự án đầu tư</v>
      </c>
      <c r="D26" s="82">
        <f>'Biểu 4 (nhập liệu)'!F30</f>
        <v>20000000</v>
      </c>
      <c r="E26" s="191">
        <f t="shared" si="2"/>
        <v>20000000</v>
      </c>
      <c r="F26" s="82">
        <f t="shared" si="0"/>
        <v>0</v>
      </c>
      <c r="G26" s="82">
        <f t="shared" si="1"/>
        <v>0</v>
      </c>
      <c r="H26" s="191"/>
      <c r="I26" s="276"/>
      <c r="J26" s="35"/>
      <c r="K26" s="37"/>
      <c r="L26" s="35"/>
      <c r="M26" s="35"/>
      <c r="N26" s="35"/>
      <c r="O26" s="35"/>
    </row>
    <row r="27" spans="1:15" s="17" customFormat="1" ht="16" x14ac:dyDescent="0.2">
      <c r="A27" s="275">
        <v>14</v>
      </c>
      <c r="B27" s="253" t="s">
        <v>232</v>
      </c>
      <c r="C27" s="253" t="str">
        <f>'Biểu 4 (nhập liệu)'!B31</f>
        <v>Thẩm định hồ sơ mời thầu</v>
      </c>
      <c r="D27" s="82">
        <f>'Biểu 4 (nhập liệu)'!F31</f>
        <v>5000000</v>
      </c>
      <c r="E27" s="191">
        <f t="shared" si="2"/>
        <v>5000000</v>
      </c>
      <c r="F27" s="82">
        <f t="shared" si="0"/>
        <v>0</v>
      </c>
      <c r="G27" s="82">
        <f t="shared" si="1"/>
        <v>0</v>
      </c>
      <c r="H27" s="191"/>
      <c r="I27" s="276"/>
      <c r="J27" s="35"/>
      <c r="K27" s="37"/>
      <c r="L27" s="35"/>
      <c r="M27" s="35"/>
      <c r="N27" s="35"/>
      <c r="O27" s="35"/>
    </row>
    <row r="28" spans="1:15" s="17" customFormat="1" ht="32" x14ac:dyDescent="0.2">
      <c r="A28" s="275">
        <v>15</v>
      </c>
      <c r="B28" s="253" t="s">
        <v>233</v>
      </c>
      <c r="C28" s="253" t="str">
        <f>'Biểu 4 (nhập liệu)'!B32</f>
        <v>Thẩm định kết quả lựa chọn nhà thầu xây dựng</v>
      </c>
      <c r="D28" s="82">
        <f>'Biểu 4 (nhập liệu)'!F32</f>
        <v>5000000</v>
      </c>
      <c r="E28" s="191">
        <f t="shared" si="2"/>
        <v>5000000</v>
      </c>
      <c r="F28" s="82">
        <f t="shared" si="0"/>
        <v>0</v>
      </c>
      <c r="G28" s="82">
        <f t="shared" si="1"/>
        <v>0</v>
      </c>
      <c r="H28" s="191"/>
      <c r="I28" s="276"/>
      <c r="J28" s="35"/>
      <c r="K28" s="37"/>
      <c r="L28" s="35"/>
      <c r="M28" s="35"/>
      <c r="N28" s="35"/>
      <c r="O28" s="35"/>
    </row>
    <row r="29" spans="1:15" s="17" customFormat="1" ht="16" x14ac:dyDescent="0.2">
      <c r="A29" s="378">
        <v>16</v>
      </c>
      <c r="B29" s="379" t="s">
        <v>237</v>
      </c>
      <c r="C29" s="253" t="str">
        <f>'Biểu 4 (nhập liệu)'!B33</f>
        <v>Rà phá bom mìn, vật nổ</v>
      </c>
      <c r="D29" s="82">
        <f>'Biểu 4 (nhập liệu)'!F33</f>
        <v>50000000</v>
      </c>
      <c r="E29" s="191">
        <f t="shared" si="2"/>
        <v>50000000</v>
      </c>
      <c r="F29" s="82">
        <f t="shared" si="0"/>
        <v>0</v>
      </c>
      <c r="G29" s="82">
        <f t="shared" si="1"/>
        <v>0</v>
      </c>
      <c r="H29" s="191"/>
      <c r="I29" s="276"/>
      <c r="J29" s="35"/>
      <c r="K29" s="37"/>
      <c r="L29" s="35"/>
      <c r="M29" s="35"/>
      <c r="N29" s="35"/>
      <c r="O29" s="35"/>
    </row>
    <row r="30" spans="1:15" s="17" customFormat="1" ht="16" x14ac:dyDescent="0.2">
      <c r="A30" s="378">
        <v>17</v>
      </c>
      <c r="B30" s="379" t="s">
        <v>212</v>
      </c>
      <c r="C30" s="379" t="str">
        <f>'Biểu 4 (nhập liệu)'!B34</f>
        <v>Thẩm tra phê duyệt quyết toán</v>
      </c>
      <c r="D30" s="82">
        <f>'Biểu 4 (nhập liệu)'!F34</f>
        <v>50000000</v>
      </c>
      <c r="E30" s="191">
        <v>0</v>
      </c>
      <c r="F30" s="82">
        <f t="shared" si="0"/>
        <v>50000000</v>
      </c>
      <c r="G30" s="82">
        <f t="shared" si="1"/>
        <v>0</v>
      </c>
      <c r="H30" s="191"/>
      <c r="I30" s="276"/>
      <c r="J30" s="35"/>
      <c r="K30" s="37"/>
      <c r="L30" s="35"/>
      <c r="M30" s="35"/>
      <c r="N30" s="35"/>
      <c r="O30" s="35"/>
    </row>
    <row r="31" spans="1:15" s="17" customFormat="1" ht="16" x14ac:dyDescent="0.2">
      <c r="A31" s="275">
        <v>18</v>
      </c>
      <c r="B31" s="253" t="s">
        <v>234</v>
      </c>
      <c r="C31" s="253" t="str">
        <f>'Biểu 4 (nhập liệu)'!B35</f>
        <v>Kiểm toán BCQT</v>
      </c>
      <c r="D31" s="82">
        <f>'Biểu 4 (nhập liệu)'!F35</f>
        <v>88000000</v>
      </c>
      <c r="E31" s="82">
        <f>D31</f>
        <v>88000000</v>
      </c>
      <c r="F31" s="82">
        <f t="shared" si="0"/>
        <v>0</v>
      </c>
      <c r="G31" s="82">
        <f t="shared" si="1"/>
        <v>0</v>
      </c>
      <c r="H31" s="82"/>
      <c r="I31" s="276"/>
      <c r="J31" s="35"/>
      <c r="K31" s="37"/>
      <c r="L31" s="35"/>
      <c r="M31" s="35"/>
      <c r="N31" s="35"/>
      <c r="O31" s="35"/>
    </row>
    <row r="32" spans="1:15" s="17" customFormat="1" ht="16" x14ac:dyDescent="0.2">
      <c r="A32" s="277"/>
      <c r="B32" s="255"/>
      <c r="C32" s="255"/>
      <c r="D32" s="139"/>
      <c r="E32" s="139"/>
      <c r="F32" s="139"/>
      <c r="G32" s="139"/>
      <c r="H32" s="139"/>
      <c r="I32" s="276"/>
      <c r="J32" s="35"/>
      <c r="K32" s="37"/>
      <c r="L32" s="35"/>
      <c r="M32" s="35"/>
      <c r="N32" s="35"/>
      <c r="O32" s="35"/>
    </row>
    <row r="33" spans="1:15" s="17" customFormat="1" ht="9.75" customHeight="1" x14ac:dyDescent="0.2">
      <c r="A33" s="19"/>
      <c r="B33" s="22"/>
      <c r="C33" s="22"/>
      <c r="D33" s="63"/>
      <c r="E33" s="64"/>
      <c r="F33" s="64"/>
      <c r="G33" s="64"/>
      <c r="H33" s="64"/>
      <c r="J33" s="35"/>
      <c r="K33" s="35"/>
      <c r="L33" s="35"/>
      <c r="M33" s="35"/>
      <c r="N33" s="35"/>
      <c r="O33" s="35"/>
    </row>
    <row r="34" spans="1:15" s="24" customFormat="1" ht="17" x14ac:dyDescent="0.2">
      <c r="A34" s="19"/>
      <c r="B34" s="22"/>
      <c r="C34" s="22"/>
      <c r="D34" s="63"/>
      <c r="E34" s="65"/>
      <c r="F34" s="66"/>
      <c r="G34" s="66"/>
      <c r="H34" s="316" t="str">
        <f>'Nhập thông tin chung'!D16</f>
        <v>Hà Tĩnh, ngày 07 tháng 08 năm 2020</v>
      </c>
      <c r="J34" s="38"/>
      <c r="K34" s="38"/>
      <c r="L34" s="39"/>
      <c r="M34" s="39"/>
      <c r="N34" s="38"/>
      <c r="O34" s="38"/>
    </row>
    <row r="35" spans="1:15" ht="17" x14ac:dyDescent="0.2">
      <c r="A35" s="475" t="s">
        <v>58</v>
      </c>
      <c r="B35" s="475"/>
      <c r="C35" s="475" t="s">
        <v>59</v>
      </c>
      <c r="D35" s="475"/>
      <c r="E35" s="475" t="s">
        <v>60</v>
      </c>
      <c r="F35" s="475"/>
      <c r="G35" s="475"/>
      <c r="H35" s="475"/>
      <c r="I35" s="315"/>
      <c r="J35" s="2"/>
      <c r="K35" s="2"/>
      <c r="L35" s="39"/>
      <c r="M35" s="39"/>
    </row>
    <row r="36" spans="1:15" s="7" customFormat="1" ht="17" x14ac:dyDescent="0.2">
      <c r="A36" s="476" t="s">
        <v>166</v>
      </c>
      <c r="B36" s="476"/>
      <c r="C36" s="476" t="s">
        <v>166</v>
      </c>
      <c r="D36" s="476"/>
      <c r="E36" s="476" t="s">
        <v>172</v>
      </c>
      <c r="F36" s="476"/>
      <c r="G36" s="476"/>
      <c r="H36" s="476"/>
      <c r="I36" s="278"/>
      <c r="J36" s="279"/>
      <c r="K36" s="279"/>
      <c r="L36" s="280"/>
      <c r="M36" s="280"/>
      <c r="N36" s="27"/>
      <c r="O36" s="27"/>
    </row>
    <row r="37" spans="1:15" ht="17" x14ac:dyDescent="0.2">
      <c r="A37" s="19"/>
      <c r="B37" s="3"/>
      <c r="C37" s="3"/>
      <c r="D37" s="5"/>
      <c r="E37" s="3"/>
      <c r="F37" s="3"/>
      <c r="G37" s="3"/>
      <c r="H37" s="3"/>
      <c r="I37" s="8"/>
      <c r="J37" s="2"/>
      <c r="K37" s="2"/>
      <c r="L37" s="39"/>
      <c r="M37" s="39"/>
    </row>
    <row r="38" spans="1:15" ht="17" x14ac:dyDescent="0.2">
      <c r="A38" s="19"/>
      <c r="B38" s="3"/>
      <c r="C38" s="3"/>
      <c r="D38" s="5"/>
      <c r="E38" s="3"/>
      <c r="F38" s="3"/>
      <c r="G38" s="3"/>
      <c r="H38" s="3"/>
      <c r="I38" s="8"/>
      <c r="J38" s="2"/>
      <c r="K38" s="2"/>
      <c r="L38" s="39"/>
      <c r="M38" s="39"/>
    </row>
    <row r="39" spans="1:15" ht="17" x14ac:dyDescent="0.2">
      <c r="A39" s="19"/>
      <c r="B39" s="3"/>
      <c r="C39" s="3"/>
      <c r="D39" s="5"/>
      <c r="E39" s="3"/>
      <c r="F39" s="3"/>
      <c r="G39" s="3"/>
      <c r="H39" s="3"/>
      <c r="I39" s="8"/>
      <c r="J39" s="2"/>
      <c r="K39" s="2"/>
      <c r="L39" s="39"/>
      <c r="M39" s="39"/>
    </row>
    <row r="40" spans="1:15" ht="17" x14ac:dyDescent="0.2">
      <c r="A40" s="19"/>
      <c r="B40" s="3"/>
      <c r="C40" s="3"/>
      <c r="D40" s="5"/>
      <c r="E40" s="3"/>
      <c r="F40" s="3"/>
      <c r="G40" s="3"/>
      <c r="H40" s="3"/>
      <c r="I40" s="8"/>
      <c r="J40" s="2"/>
      <c r="K40" s="2"/>
      <c r="L40" s="39"/>
      <c r="M40" s="39"/>
    </row>
    <row r="41" spans="1:15" ht="17" x14ac:dyDescent="0.2">
      <c r="A41" s="474" t="str">
        <f>'Nhập thông tin chung'!B16</f>
        <v>LÊ THỊ LẬP BIỂU</v>
      </c>
      <c r="B41" s="474"/>
      <c r="C41" s="474" t="str">
        <f>'Nhập thông tin chung'!D15</f>
        <v>TRẦN THỊ KẾ TOÁN</v>
      </c>
      <c r="D41" s="474"/>
      <c r="E41" s="474" t="str">
        <f>'Nhập thông tin chung'!B15</f>
        <v>NGUYỄN GIÁM ĐỐC</v>
      </c>
      <c r="F41" s="474"/>
      <c r="G41" s="474"/>
      <c r="H41" s="474"/>
      <c r="I41" s="8"/>
      <c r="J41" s="2"/>
      <c r="K41" s="2"/>
      <c r="L41" s="39"/>
      <c r="M41" s="39"/>
    </row>
    <row r="42" spans="1:15" ht="17" x14ac:dyDescent="0.2">
      <c r="A42" s="19"/>
      <c r="B42" s="3"/>
      <c r="C42" s="43"/>
      <c r="D42" s="5"/>
      <c r="E42" s="475"/>
      <c r="F42" s="475"/>
      <c r="G42" s="475"/>
      <c r="H42" s="475"/>
      <c r="I42" s="8"/>
      <c r="J42" s="2"/>
      <c r="K42" s="2"/>
      <c r="L42" s="39"/>
      <c r="M42" s="39"/>
    </row>
    <row r="43" spans="1:15" ht="20" customHeight="1" x14ac:dyDescent="0.2">
      <c r="A43" s="19"/>
      <c r="B43" s="3"/>
      <c r="C43" s="43"/>
      <c r="D43" s="5"/>
      <c r="E43" s="475"/>
      <c r="F43" s="475"/>
      <c r="G43" s="475"/>
      <c r="H43" s="475"/>
      <c r="I43" s="8"/>
      <c r="J43" s="2"/>
      <c r="K43" s="2"/>
      <c r="L43" s="39"/>
      <c r="M43" s="39"/>
    </row>
    <row r="44" spans="1:15" ht="20" customHeight="1" x14ac:dyDescent="0.2">
      <c r="A44" s="19"/>
      <c r="B44" s="3"/>
      <c r="C44" s="43"/>
      <c r="D44" s="5"/>
      <c r="E44" s="475"/>
      <c r="F44" s="475"/>
      <c r="G44" s="475"/>
      <c r="H44" s="475"/>
      <c r="I44" s="8"/>
      <c r="J44" s="2"/>
      <c r="K44" s="2"/>
      <c r="L44" s="39"/>
      <c r="M44" s="39"/>
    </row>
    <row r="45" spans="1:15" ht="20" customHeight="1" x14ac:dyDescent="0.2">
      <c r="A45" s="19"/>
      <c r="B45" s="3"/>
      <c r="C45" s="43"/>
      <c r="D45" s="5"/>
      <c r="E45" s="475"/>
      <c r="F45" s="475"/>
      <c r="G45" s="475"/>
      <c r="H45" s="475"/>
      <c r="I45" s="8"/>
      <c r="J45" s="2"/>
      <c r="K45" s="2"/>
      <c r="L45" s="39"/>
      <c r="M45" s="39"/>
    </row>
    <row r="46" spans="1:15" ht="20" customHeight="1" x14ac:dyDescent="0.2">
      <c r="A46" s="19"/>
      <c r="B46" s="3"/>
      <c r="C46" s="43"/>
      <c r="D46" s="5"/>
      <c r="E46" s="475"/>
      <c r="F46" s="475"/>
      <c r="G46" s="475"/>
      <c r="H46" s="475"/>
      <c r="I46" s="8"/>
      <c r="J46" s="2"/>
      <c r="K46" s="2"/>
      <c r="L46" s="39"/>
      <c r="M46" s="39"/>
    </row>
    <row r="47" spans="1:15" ht="20" customHeight="1" x14ac:dyDescent="0.2">
      <c r="A47" s="19"/>
      <c r="B47" s="3"/>
      <c r="C47" s="43"/>
      <c r="D47" s="5"/>
      <c r="E47" s="475"/>
      <c r="F47" s="475"/>
      <c r="G47" s="475"/>
      <c r="H47" s="475"/>
      <c r="I47" s="8"/>
      <c r="J47" s="2"/>
      <c r="K47" s="2"/>
      <c r="L47" s="39"/>
      <c r="M47" s="39"/>
    </row>
    <row r="48" spans="1:15" ht="22" customHeight="1" x14ac:dyDescent="0.2">
      <c r="D48" s="5"/>
    </row>
    <row r="49" spans="4:4" ht="22" customHeight="1" x14ac:dyDescent="0.2">
      <c r="D49" s="5"/>
    </row>
    <row r="50" spans="4:4" ht="22" customHeight="1" x14ac:dyDescent="0.2">
      <c r="D50" s="5"/>
    </row>
    <row r="51" spans="4:4" ht="22" customHeight="1" x14ac:dyDescent="0.2">
      <c r="D51" s="5"/>
    </row>
    <row r="52" spans="4:4" ht="22" customHeight="1" x14ac:dyDescent="0.2">
      <c r="D52" s="5"/>
    </row>
    <row r="53" spans="4:4" ht="22" customHeight="1" x14ac:dyDescent="0.2">
      <c r="D53" s="5"/>
    </row>
    <row r="54" spans="4:4" ht="22" customHeight="1" x14ac:dyDescent="0.2">
      <c r="D54" s="5"/>
    </row>
    <row r="55" spans="4:4" ht="22" customHeight="1" x14ac:dyDescent="0.2">
      <c r="D55" s="5"/>
    </row>
    <row r="56" spans="4:4" ht="22" customHeight="1" x14ac:dyDescent="0.2">
      <c r="D56" s="5"/>
    </row>
    <row r="57" spans="4:4" ht="22" customHeight="1" x14ac:dyDescent="0.2">
      <c r="D57" s="5"/>
    </row>
    <row r="58" spans="4:4" ht="22" customHeight="1" x14ac:dyDescent="0.2">
      <c r="D58" s="5"/>
    </row>
    <row r="59" spans="4:4" ht="22" customHeight="1" x14ac:dyDescent="0.2">
      <c r="D59" s="5"/>
    </row>
    <row r="60" spans="4:4" ht="22" customHeight="1" x14ac:dyDescent="0.2">
      <c r="D60" s="5"/>
    </row>
    <row r="61" spans="4:4" ht="22" customHeight="1" x14ac:dyDescent="0.2">
      <c r="D61" s="5"/>
    </row>
    <row r="62" spans="4:4" ht="22" customHeight="1" x14ac:dyDescent="0.2">
      <c r="D62" s="5"/>
    </row>
    <row r="63" spans="4:4" ht="22" customHeight="1" x14ac:dyDescent="0.2">
      <c r="D63" s="5"/>
    </row>
    <row r="64" spans="4:4" ht="22" customHeight="1" x14ac:dyDescent="0.2">
      <c r="D64" s="5"/>
    </row>
    <row r="65" spans="4:4" ht="22" customHeight="1" x14ac:dyDescent="0.2">
      <c r="D65" s="5"/>
    </row>
    <row r="66" spans="4:4" ht="22" customHeight="1" x14ac:dyDescent="0.2">
      <c r="D66" s="5"/>
    </row>
    <row r="67" spans="4:4" ht="22" customHeight="1" x14ac:dyDescent="0.2">
      <c r="D67" s="5"/>
    </row>
    <row r="68" spans="4:4" ht="22" customHeight="1" x14ac:dyDescent="0.2">
      <c r="D68" s="5"/>
    </row>
    <row r="69" spans="4:4" ht="22" customHeight="1" x14ac:dyDescent="0.2">
      <c r="D69" s="5"/>
    </row>
    <row r="70" spans="4:4" ht="22" customHeight="1" x14ac:dyDescent="0.2">
      <c r="D70" s="5"/>
    </row>
    <row r="71" spans="4:4" ht="22" customHeight="1" x14ac:dyDescent="0.2">
      <c r="D71" s="5"/>
    </row>
    <row r="72" spans="4:4" ht="22" customHeight="1" x14ac:dyDescent="0.2">
      <c r="D72" s="5"/>
    </row>
    <row r="73" spans="4:4" ht="22" customHeight="1" x14ac:dyDescent="0.2">
      <c r="D73" s="5"/>
    </row>
    <row r="74" spans="4:4" ht="22" customHeight="1" x14ac:dyDescent="0.2">
      <c r="D74" s="5"/>
    </row>
    <row r="75" spans="4:4" ht="22" customHeight="1" x14ac:dyDescent="0.2">
      <c r="D75" s="5"/>
    </row>
    <row r="76" spans="4:4" ht="22" customHeight="1" x14ac:dyDescent="0.2">
      <c r="D76" s="5"/>
    </row>
    <row r="77" spans="4:4" ht="22" customHeight="1" x14ac:dyDescent="0.2">
      <c r="D77" s="5"/>
    </row>
    <row r="78" spans="4:4" ht="22" customHeight="1" x14ac:dyDescent="0.2">
      <c r="D78" s="5"/>
    </row>
    <row r="79" spans="4:4" ht="22" customHeight="1" x14ac:dyDescent="0.2">
      <c r="D79" s="5"/>
    </row>
    <row r="80" spans="4:4" ht="22" customHeight="1" x14ac:dyDescent="0.2">
      <c r="D80" s="5"/>
    </row>
    <row r="81" spans="4:4" ht="22" customHeight="1" x14ac:dyDescent="0.2">
      <c r="D81" s="5"/>
    </row>
    <row r="82" spans="4:4" ht="22" customHeight="1" x14ac:dyDescent="0.2">
      <c r="D82" s="5"/>
    </row>
    <row r="83" spans="4:4" ht="22" customHeight="1" x14ac:dyDescent="0.2">
      <c r="D83" s="5"/>
    </row>
    <row r="84" spans="4:4" ht="22" customHeight="1" x14ac:dyDescent="0.2">
      <c r="D84" s="5"/>
    </row>
    <row r="85" spans="4:4" ht="22" customHeight="1" x14ac:dyDescent="0.2">
      <c r="D85" s="5"/>
    </row>
    <row r="86" spans="4:4" ht="22" customHeight="1" x14ac:dyDescent="0.2">
      <c r="D86" s="5"/>
    </row>
    <row r="87" spans="4:4" ht="22" customHeight="1" x14ac:dyDescent="0.2">
      <c r="D87" s="5"/>
    </row>
    <row r="88" spans="4:4" ht="22" customHeight="1" x14ac:dyDescent="0.2">
      <c r="D88" s="5"/>
    </row>
    <row r="89" spans="4:4" ht="22" customHeight="1" x14ac:dyDescent="0.2">
      <c r="D89" s="5"/>
    </row>
    <row r="90" spans="4:4" ht="22" customHeight="1" x14ac:dyDescent="0.2">
      <c r="D90" s="5"/>
    </row>
    <row r="91" spans="4:4" ht="22" customHeight="1" x14ac:dyDescent="0.2">
      <c r="D91" s="5"/>
    </row>
    <row r="92" spans="4:4" ht="22" customHeight="1" x14ac:dyDescent="0.2">
      <c r="D92" s="5"/>
    </row>
    <row r="93" spans="4:4" ht="22" customHeight="1" x14ac:dyDescent="0.2">
      <c r="D93" s="5"/>
    </row>
    <row r="94" spans="4:4" ht="22" customHeight="1" x14ac:dyDescent="0.2">
      <c r="D94" s="5"/>
    </row>
    <row r="95" spans="4:4" ht="22" customHeight="1" x14ac:dyDescent="0.2">
      <c r="D95" s="5"/>
    </row>
    <row r="96" spans="4:4" ht="22" customHeight="1" x14ac:dyDescent="0.2">
      <c r="D96" s="5"/>
    </row>
    <row r="97" spans="4:4" ht="22" customHeight="1" x14ac:dyDescent="0.2">
      <c r="D97" s="5"/>
    </row>
    <row r="98" spans="4:4" ht="22" customHeight="1" x14ac:dyDescent="0.2">
      <c r="D98" s="5"/>
    </row>
    <row r="99" spans="4:4" ht="22" customHeight="1" x14ac:dyDescent="0.2">
      <c r="D99" s="5"/>
    </row>
    <row r="100" spans="4:4" ht="22" customHeight="1" x14ac:dyDescent="0.2">
      <c r="D100" s="5"/>
    </row>
    <row r="101" spans="4:4" ht="22" customHeight="1" x14ac:dyDescent="0.2">
      <c r="D101" s="5"/>
    </row>
    <row r="102" spans="4:4" ht="22" customHeight="1" x14ac:dyDescent="0.2">
      <c r="D102" s="5"/>
    </row>
    <row r="103" spans="4:4" ht="22" customHeight="1" x14ac:dyDescent="0.2">
      <c r="D103" s="5"/>
    </row>
    <row r="104" spans="4:4" ht="22" customHeight="1" x14ac:dyDescent="0.2">
      <c r="D104" s="5"/>
    </row>
    <row r="105" spans="4:4" ht="22" customHeight="1" x14ac:dyDescent="0.2">
      <c r="D105" s="5"/>
    </row>
    <row r="106" spans="4:4" ht="22" customHeight="1" x14ac:dyDescent="0.2">
      <c r="D106" s="5"/>
    </row>
    <row r="107" spans="4:4" ht="22" customHeight="1" x14ac:dyDescent="0.2">
      <c r="D107" s="5"/>
    </row>
    <row r="108" spans="4:4" ht="22" customHeight="1" x14ac:dyDescent="0.2">
      <c r="D108" s="5"/>
    </row>
    <row r="109" spans="4:4" ht="22" customHeight="1" x14ac:dyDescent="0.2">
      <c r="D109" s="5"/>
    </row>
    <row r="110" spans="4:4" ht="22" customHeight="1" x14ac:dyDescent="0.2">
      <c r="D110" s="5"/>
    </row>
    <row r="111" spans="4:4" ht="22" customHeight="1" x14ac:dyDescent="0.2">
      <c r="D111" s="5"/>
    </row>
    <row r="112" spans="4:4" ht="22" customHeight="1" x14ac:dyDescent="0.2">
      <c r="D112" s="5"/>
    </row>
    <row r="113" spans="4:4" ht="22" customHeight="1" x14ac:dyDescent="0.2">
      <c r="D113" s="5"/>
    </row>
    <row r="114" spans="4:4" ht="22" customHeight="1" x14ac:dyDescent="0.2">
      <c r="D114" s="5"/>
    </row>
  </sheetData>
  <mergeCells count="29">
    <mergeCell ref="C41:D41"/>
    <mergeCell ref="A35:B35"/>
    <mergeCell ref="A41:B41"/>
    <mergeCell ref="E47:H47"/>
    <mergeCell ref="E36:H36"/>
    <mergeCell ref="E45:H45"/>
    <mergeCell ref="E42:H42"/>
    <mergeCell ref="E44:H44"/>
    <mergeCell ref="E41:H41"/>
    <mergeCell ref="E43:H43"/>
    <mergeCell ref="E46:H46"/>
    <mergeCell ref="A36:B36"/>
    <mergeCell ref="C36:D36"/>
    <mergeCell ref="E35:H35"/>
    <mergeCell ref="C35:D35"/>
    <mergeCell ref="A2:H2"/>
    <mergeCell ref="F10:G10"/>
    <mergeCell ref="H10:H11"/>
    <mergeCell ref="B4:C4"/>
    <mergeCell ref="B5:C5"/>
    <mergeCell ref="E10:E11"/>
    <mergeCell ref="D10:D11"/>
    <mergeCell ref="B10:B11"/>
    <mergeCell ref="C10:C11"/>
    <mergeCell ref="E4:G4"/>
    <mergeCell ref="E5:G5"/>
    <mergeCell ref="A10:A11"/>
    <mergeCell ref="A7:H7"/>
    <mergeCell ref="A8:H8"/>
  </mergeCells>
  <phoneticPr fontId="7" type="noConversion"/>
  <printOptions horizontalCentered="1"/>
  <pageMargins left="0.39370078740157483" right="0.39370078740157483" top="0.78740157480314965" bottom="0.59055118110236227" header="0.19685039370078741" footer="0.19685039370078741"/>
  <pageSetup paperSize="9" scale="95" firstPageNumber="10" orientation="landscape" r:id="rId1"/>
  <headerFooter alignWithMargins="0">
    <oddFooter>&amp;C&amp;"Times New Roman,thường"&amp;P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G71"/>
  <sheetViews>
    <sheetView view="pageBreakPreview" zoomScale="85" zoomScaleSheetLayoutView="85" workbookViewId="0">
      <selection activeCell="C26" sqref="C26:D26"/>
    </sheetView>
  </sheetViews>
  <sheetFormatPr baseColWidth="10" defaultColWidth="8.7109375" defaultRowHeight="23" customHeight="1" x14ac:dyDescent="0.2"/>
  <cols>
    <col min="1" max="1" width="1.5703125" style="4" customWidth="1"/>
    <col min="2" max="2" width="10.5703125" style="4" customWidth="1"/>
    <col min="3" max="4" width="37.42578125" style="4" customWidth="1"/>
    <col min="5" max="5" width="1.5703125" style="4" customWidth="1"/>
    <col min="6" max="6" width="0" style="4" hidden="1" customWidth="1"/>
    <col min="7" max="16384" width="8.7109375" style="4"/>
  </cols>
  <sheetData>
    <row r="1" spans="1:7" ht="17" thickTop="1" x14ac:dyDescent="0.2">
      <c r="A1" s="14"/>
      <c r="B1" s="282"/>
      <c r="C1" s="283"/>
      <c r="D1" s="283"/>
      <c r="E1" s="284"/>
      <c r="F1" s="9">
        <v>1</v>
      </c>
      <c r="G1" s="9"/>
    </row>
    <row r="2" spans="1:7" ht="17" x14ac:dyDescent="0.2">
      <c r="A2" s="15"/>
      <c r="B2" s="400" t="str">
        <f>UPPER('Nhập thông tin chung'!B11)</f>
        <v>ỦY BAN NHÂN DÂN TỈNH</v>
      </c>
      <c r="C2" s="400"/>
      <c r="D2" s="400"/>
      <c r="E2" s="295"/>
      <c r="F2" s="12">
        <f>F1+1</f>
        <v>2</v>
      </c>
      <c r="G2" s="9"/>
    </row>
    <row r="3" spans="1:7" ht="17" x14ac:dyDescent="0.2">
      <c r="A3" s="15"/>
      <c r="B3" s="400" t="str">
        <f>UPPER('Nhập thông tin chung'!D11)</f>
        <v>UBND HUYỆN HƯƠNG KHÊ</v>
      </c>
      <c r="C3" s="400"/>
      <c r="D3" s="400"/>
      <c r="E3" s="295"/>
      <c r="F3" s="12">
        <f t="shared" ref="F3:F49" si="0">F2+1</f>
        <v>3</v>
      </c>
      <c r="G3" s="9"/>
    </row>
    <row r="4" spans="1:7" ht="17" x14ac:dyDescent="0.2">
      <c r="A4" s="15"/>
      <c r="B4" s="88"/>
      <c r="C4" s="68"/>
      <c r="D4" s="68"/>
      <c r="E4" s="285"/>
      <c r="F4" s="12">
        <f t="shared" si="0"/>
        <v>4</v>
      </c>
      <c r="G4" s="9"/>
    </row>
    <row r="5" spans="1:7" ht="17" x14ac:dyDescent="0.2">
      <c r="A5" s="15"/>
      <c r="B5" s="88"/>
      <c r="C5" s="68"/>
      <c r="D5" s="68"/>
      <c r="E5" s="285"/>
      <c r="F5" s="12">
        <f t="shared" si="0"/>
        <v>5</v>
      </c>
      <c r="G5" s="9"/>
    </row>
    <row r="6" spans="1:7" ht="17" x14ac:dyDescent="0.2">
      <c r="A6" s="15"/>
      <c r="B6" s="116"/>
      <c r="C6" s="112"/>
      <c r="D6" s="112"/>
      <c r="E6" s="286"/>
      <c r="F6" s="12">
        <f t="shared" si="0"/>
        <v>6</v>
      </c>
      <c r="G6" s="9"/>
    </row>
    <row r="7" spans="1:7" ht="17" x14ac:dyDescent="0.2">
      <c r="A7" s="15"/>
      <c r="B7" s="116"/>
      <c r="C7" s="112"/>
      <c r="D7" s="112"/>
      <c r="E7" s="286"/>
      <c r="F7" s="12">
        <f t="shared" si="0"/>
        <v>7</v>
      </c>
      <c r="G7" s="9"/>
    </row>
    <row r="8" spans="1:7" ht="17" x14ac:dyDescent="0.2">
      <c r="A8" s="15"/>
      <c r="B8" s="116"/>
      <c r="C8" s="112"/>
      <c r="D8" s="112"/>
      <c r="E8" s="286"/>
      <c r="F8" s="12">
        <f t="shared" si="0"/>
        <v>8</v>
      </c>
      <c r="G8" s="9"/>
    </row>
    <row r="9" spans="1:7" ht="17" x14ac:dyDescent="0.2">
      <c r="A9" s="15"/>
      <c r="B9" s="116"/>
      <c r="C9" s="112"/>
      <c r="D9" s="112"/>
      <c r="E9" s="286"/>
      <c r="F9" s="12">
        <f t="shared" si="0"/>
        <v>9</v>
      </c>
      <c r="G9" s="9"/>
    </row>
    <row r="10" spans="1:7" ht="17" x14ac:dyDescent="0.2">
      <c r="A10" s="15"/>
      <c r="B10" s="116"/>
      <c r="C10" s="112"/>
      <c r="D10" s="112"/>
      <c r="E10" s="286"/>
      <c r="F10" s="12">
        <f t="shared" si="0"/>
        <v>10</v>
      </c>
      <c r="G10" s="9"/>
    </row>
    <row r="11" spans="1:7" ht="17" x14ac:dyDescent="0.2">
      <c r="A11" s="15"/>
      <c r="B11" s="88"/>
      <c r="C11" s="68"/>
      <c r="D11" s="68"/>
      <c r="E11" s="285"/>
      <c r="F11" s="12">
        <f t="shared" si="0"/>
        <v>11</v>
      </c>
      <c r="G11" s="9"/>
    </row>
    <row r="12" spans="1:7" ht="17" x14ac:dyDescent="0.2">
      <c r="A12" s="15"/>
      <c r="B12" s="88"/>
      <c r="C12" s="68"/>
      <c r="D12" s="68"/>
      <c r="E12" s="285"/>
      <c r="F12" s="12">
        <f t="shared" si="0"/>
        <v>12</v>
      </c>
      <c r="G12" s="9"/>
    </row>
    <row r="13" spans="1:7" ht="17" x14ac:dyDescent="0.2">
      <c r="A13" s="15"/>
      <c r="B13" s="116"/>
      <c r="C13" s="112"/>
      <c r="D13" s="112"/>
      <c r="E13" s="286"/>
      <c r="F13" s="12">
        <f t="shared" si="0"/>
        <v>13</v>
      </c>
      <c r="G13" s="9"/>
    </row>
    <row r="14" spans="1:7" ht="17" x14ac:dyDescent="0.2">
      <c r="A14" s="15"/>
      <c r="B14" s="116"/>
      <c r="C14" s="112"/>
      <c r="D14" s="112"/>
      <c r="E14" s="286"/>
      <c r="F14" s="12">
        <f t="shared" ref="F14:F22" si="1">F13+1</f>
        <v>14</v>
      </c>
      <c r="G14" s="9"/>
    </row>
    <row r="15" spans="1:7" ht="17" x14ac:dyDescent="0.2">
      <c r="A15" s="15"/>
      <c r="B15" s="116"/>
      <c r="C15" s="112"/>
      <c r="D15" s="112"/>
      <c r="E15" s="286"/>
      <c r="F15" s="12">
        <f t="shared" si="1"/>
        <v>15</v>
      </c>
      <c r="G15" s="9"/>
    </row>
    <row r="16" spans="1:7" ht="17" x14ac:dyDescent="0.2">
      <c r="A16" s="15"/>
      <c r="B16" s="116"/>
      <c r="C16" s="112"/>
      <c r="D16" s="112"/>
      <c r="E16" s="286"/>
      <c r="F16" s="12">
        <f t="shared" si="1"/>
        <v>16</v>
      </c>
      <c r="G16" s="9"/>
    </row>
    <row r="17" spans="1:7" ht="17" x14ac:dyDescent="0.2">
      <c r="A17" s="15"/>
      <c r="B17" s="116"/>
      <c r="C17" s="112"/>
      <c r="D17" s="112"/>
      <c r="E17" s="286"/>
      <c r="F17" s="12">
        <f t="shared" si="1"/>
        <v>17</v>
      </c>
      <c r="G17" s="9"/>
    </row>
    <row r="18" spans="1:7" ht="17" x14ac:dyDescent="0.2">
      <c r="A18" s="15"/>
      <c r="B18" s="116"/>
      <c r="C18" s="112"/>
      <c r="D18" s="112"/>
      <c r="E18" s="286"/>
      <c r="F18" s="12">
        <f t="shared" si="1"/>
        <v>18</v>
      </c>
      <c r="G18" s="9"/>
    </row>
    <row r="19" spans="1:7" ht="17" x14ac:dyDescent="0.2">
      <c r="A19" s="15"/>
      <c r="B19" s="116"/>
      <c r="C19" s="112"/>
      <c r="D19" s="112"/>
      <c r="E19" s="286"/>
      <c r="F19" s="12">
        <f t="shared" si="1"/>
        <v>19</v>
      </c>
      <c r="G19" s="9"/>
    </row>
    <row r="20" spans="1:7" ht="17" x14ac:dyDescent="0.2">
      <c r="A20" s="15"/>
      <c r="B20" s="116"/>
      <c r="C20" s="112"/>
      <c r="D20" s="112"/>
      <c r="E20" s="286"/>
      <c r="F20" s="12">
        <f t="shared" si="1"/>
        <v>20</v>
      </c>
      <c r="G20" s="9"/>
    </row>
    <row r="21" spans="1:7" ht="17" x14ac:dyDescent="0.2">
      <c r="A21" s="15"/>
      <c r="B21" s="116"/>
      <c r="C21" s="112"/>
      <c r="D21" s="112"/>
      <c r="E21" s="286"/>
      <c r="F21" s="12">
        <f t="shared" si="1"/>
        <v>21</v>
      </c>
      <c r="G21" s="9"/>
    </row>
    <row r="22" spans="1:7" ht="17" x14ac:dyDescent="0.2">
      <c r="A22" s="15"/>
      <c r="B22" s="116"/>
      <c r="C22" s="112"/>
      <c r="D22" s="112"/>
      <c r="E22" s="286"/>
      <c r="F22" s="12">
        <f t="shared" si="1"/>
        <v>22</v>
      </c>
      <c r="G22" s="9"/>
    </row>
    <row r="23" spans="1:7" ht="17" x14ac:dyDescent="0.2">
      <c r="A23" s="15"/>
      <c r="B23" s="88"/>
      <c r="C23" s="68"/>
      <c r="D23" s="68"/>
      <c r="E23" s="285"/>
      <c r="F23" s="12">
        <f t="shared" si="0"/>
        <v>23</v>
      </c>
      <c r="G23" s="9"/>
    </row>
    <row r="24" spans="1:7" ht="17" x14ac:dyDescent="0.2">
      <c r="A24" s="15"/>
      <c r="B24" s="402" t="s">
        <v>38</v>
      </c>
      <c r="C24" s="402"/>
      <c r="D24" s="402"/>
      <c r="E24" s="295"/>
      <c r="F24" s="12"/>
      <c r="G24" s="9"/>
    </row>
    <row r="25" spans="1:7" ht="16.5" customHeight="1" x14ac:dyDescent="0.2">
      <c r="A25" s="15"/>
      <c r="B25" s="402" t="s">
        <v>182</v>
      </c>
      <c r="C25" s="402"/>
      <c r="D25" s="402"/>
      <c r="E25" s="295"/>
      <c r="F25" s="12"/>
      <c r="G25" s="9"/>
    </row>
    <row r="26" spans="1:7" s="11" customFormat="1" ht="30" customHeight="1" x14ac:dyDescent="0.2">
      <c r="A26" s="16"/>
      <c r="B26" s="296" t="s">
        <v>82</v>
      </c>
      <c r="C26" s="401" t="str">
        <f>'Nhập thông tin chung'!B7</f>
        <v>Đường giao thông nội vùng xã Phúc Đồng, huyện Hương Khê</v>
      </c>
      <c r="D26" s="401"/>
      <c r="E26" s="285"/>
      <c r="F26" s="12"/>
      <c r="G26" s="10"/>
    </row>
    <row r="27" spans="1:7" s="11" customFormat="1" ht="17" x14ac:dyDescent="0.2">
      <c r="A27" s="16"/>
      <c r="B27" s="297" t="s">
        <v>39</v>
      </c>
      <c r="C27" s="401" t="str">
        <f>'Nhập thông tin chung'!D11</f>
        <v>UBND huyện Hương Khê</v>
      </c>
      <c r="D27" s="401"/>
      <c r="E27" s="285"/>
      <c r="F27" s="12"/>
      <c r="G27" s="10"/>
    </row>
    <row r="28" spans="1:7" s="11" customFormat="1" ht="17" x14ac:dyDescent="0.2">
      <c r="A28" s="16"/>
      <c r="B28" s="287"/>
      <c r="C28" s="287"/>
      <c r="D28" s="287"/>
      <c r="E28" s="288"/>
      <c r="F28" s="12">
        <v>1</v>
      </c>
      <c r="G28" s="10"/>
    </row>
    <row r="29" spans="1:7" s="11" customFormat="1" ht="17" x14ac:dyDescent="0.2">
      <c r="A29" s="16"/>
      <c r="B29" s="287"/>
      <c r="C29" s="287"/>
      <c r="D29" s="287"/>
      <c r="E29" s="288"/>
      <c r="F29" s="12">
        <f t="shared" si="0"/>
        <v>2</v>
      </c>
      <c r="G29" s="10"/>
    </row>
    <row r="30" spans="1:7" s="11" customFormat="1" ht="17" x14ac:dyDescent="0.2">
      <c r="A30" s="16"/>
      <c r="B30" s="110"/>
      <c r="C30" s="110"/>
      <c r="D30" s="110"/>
      <c r="E30" s="289"/>
      <c r="F30" s="12">
        <f t="shared" si="0"/>
        <v>3</v>
      </c>
      <c r="G30" s="10"/>
    </row>
    <row r="31" spans="1:7" s="11" customFormat="1" ht="17" x14ac:dyDescent="0.2">
      <c r="A31" s="16"/>
      <c r="B31" s="110"/>
      <c r="C31" s="110"/>
      <c r="D31" s="110"/>
      <c r="E31" s="289"/>
      <c r="F31" s="12">
        <f t="shared" si="0"/>
        <v>4</v>
      </c>
      <c r="G31" s="10"/>
    </row>
    <row r="32" spans="1:7" s="11" customFormat="1" ht="17" x14ac:dyDescent="0.2">
      <c r="A32" s="16"/>
      <c r="B32" s="110"/>
      <c r="C32" s="110"/>
      <c r="D32" s="110"/>
      <c r="E32" s="289"/>
      <c r="F32" s="12">
        <f t="shared" si="0"/>
        <v>5</v>
      </c>
      <c r="G32" s="10"/>
    </row>
    <row r="33" spans="1:7" s="11" customFormat="1" ht="17" x14ac:dyDescent="0.2">
      <c r="A33" s="16"/>
      <c r="B33" s="110"/>
      <c r="C33" s="110"/>
      <c r="D33" s="110"/>
      <c r="E33" s="289"/>
      <c r="F33" s="12">
        <f t="shared" si="0"/>
        <v>6</v>
      </c>
      <c r="G33" s="10"/>
    </row>
    <row r="34" spans="1:7" s="11" customFormat="1" ht="17" x14ac:dyDescent="0.2">
      <c r="A34" s="16"/>
      <c r="B34" s="110"/>
      <c r="C34" s="110"/>
      <c r="D34" s="110"/>
      <c r="E34" s="289"/>
      <c r="F34" s="12">
        <f t="shared" si="0"/>
        <v>7</v>
      </c>
      <c r="G34" s="10"/>
    </row>
    <row r="35" spans="1:7" s="11" customFormat="1" ht="17" x14ac:dyDescent="0.2">
      <c r="A35" s="16"/>
      <c r="B35" s="287"/>
      <c r="C35" s="287"/>
      <c r="D35" s="287"/>
      <c r="E35" s="288"/>
      <c r="F35" s="12">
        <f t="shared" si="0"/>
        <v>8</v>
      </c>
      <c r="G35" s="10"/>
    </row>
    <row r="36" spans="1:7" s="11" customFormat="1" ht="17" x14ac:dyDescent="0.2">
      <c r="A36" s="16"/>
      <c r="B36" s="287"/>
      <c r="C36" s="287"/>
      <c r="D36" s="287"/>
      <c r="E36" s="288"/>
      <c r="F36" s="12">
        <f t="shared" si="0"/>
        <v>9</v>
      </c>
      <c r="G36" s="10"/>
    </row>
    <row r="37" spans="1:7" s="11" customFormat="1" ht="17" x14ac:dyDescent="0.2">
      <c r="A37" s="16"/>
      <c r="B37" s="110"/>
      <c r="C37" s="110"/>
      <c r="D37" s="110"/>
      <c r="E37" s="289"/>
      <c r="F37" s="12">
        <f t="shared" si="0"/>
        <v>10</v>
      </c>
      <c r="G37" s="10"/>
    </row>
    <row r="38" spans="1:7" s="11" customFormat="1" ht="17" x14ac:dyDescent="0.2">
      <c r="A38" s="16"/>
      <c r="B38" s="110"/>
      <c r="C38" s="110"/>
      <c r="D38" s="110"/>
      <c r="E38" s="289"/>
      <c r="F38" s="12">
        <f t="shared" si="0"/>
        <v>11</v>
      </c>
      <c r="G38" s="10"/>
    </row>
    <row r="39" spans="1:7" s="11" customFormat="1" ht="17" x14ac:dyDescent="0.2">
      <c r="A39" s="16"/>
      <c r="B39" s="110"/>
      <c r="C39" s="110"/>
      <c r="D39" s="110"/>
      <c r="E39" s="289"/>
      <c r="F39" s="12">
        <f t="shared" si="0"/>
        <v>12</v>
      </c>
      <c r="G39" s="10"/>
    </row>
    <row r="40" spans="1:7" s="11" customFormat="1" ht="17" x14ac:dyDescent="0.2">
      <c r="A40" s="16"/>
      <c r="B40" s="110"/>
      <c r="C40" s="110"/>
      <c r="D40" s="110"/>
      <c r="E40" s="289"/>
      <c r="F40" s="12">
        <f t="shared" si="0"/>
        <v>13</v>
      </c>
      <c r="G40" s="10"/>
    </row>
    <row r="41" spans="1:7" s="11" customFormat="1" ht="17" x14ac:dyDescent="0.2">
      <c r="A41" s="16"/>
      <c r="B41" s="110"/>
      <c r="C41" s="110"/>
      <c r="D41" s="110"/>
      <c r="E41" s="289"/>
      <c r="F41" s="12">
        <f t="shared" si="0"/>
        <v>14</v>
      </c>
      <c r="G41" s="10"/>
    </row>
    <row r="42" spans="1:7" s="11" customFormat="1" ht="17" x14ac:dyDescent="0.2">
      <c r="A42" s="16"/>
      <c r="B42" s="110"/>
      <c r="C42" s="110"/>
      <c r="D42" s="110"/>
      <c r="E42" s="289"/>
      <c r="F42" s="12">
        <f t="shared" si="0"/>
        <v>15</v>
      </c>
      <c r="G42" s="10"/>
    </row>
    <row r="43" spans="1:7" s="11" customFormat="1" ht="17" x14ac:dyDescent="0.2">
      <c r="A43" s="16"/>
      <c r="B43" s="110"/>
      <c r="C43" s="110"/>
      <c r="D43" s="110"/>
      <c r="E43" s="289"/>
      <c r="F43" s="12">
        <f t="shared" si="0"/>
        <v>16</v>
      </c>
      <c r="G43" s="10"/>
    </row>
    <row r="44" spans="1:7" s="11" customFormat="1" ht="17" x14ac:dyDescent="0.2">
      <c r="A44" s="16"/>
      <c r="B44" s="110"/>
      <c r="C44" s="110"/>
      <c r="D44" s="110"/>
      <c r="E44" s="289"/>
      <c r="F44" s="12">
        <f t="shared" si="0"/>
        <v>17</v>
      </c>
      <c r="G44" s="10"/>
    </row>
    <row r="45" spans="1:7" s="11" customFormat="1" ht="17" x14ac:dyDescent="0.2">
      <c r="A45" s="16"/>
      <c r="B45" s="290"/>
      <c r="C45" s="112"/>
      <c r="D45" s="112"/>
      <c r="E45" s="286"/>
      <c r="F45" s="12">
        <f t="shared" si="0"/>
        <v>18</v>
      </c>
      <c r="G45" s="10"/>
    </row>
    <row r="46" spans="1:7" s="11" customFormat="1" ht="17" x14ac:dyDescent="0.2">
      <c r="A46" s="16"/>
      <c r="B46" s="290"/>
      <c r="C46" s="112"/>
      <c r="D46" s="112"/>
      <c r="E46" s="286"/>
      <c r="F46" s="12">
        <f t="shared" si="0"/>
        <v>19</v>
      </c>
      <c r="G46" s="10"/>
    </row>
    <row r="47" spans="1:7" s="11" customFormat="1" ht="17" x14ac:dyDescent="0.2">
      <c r="A47" s="16"/>
      <c r="B47" s="290"/>
      <c r="C47" s="112"/>
      <c r="D47" s="112"/>
      <c r="E47" s="286"/>
      <c r="F47" s="12">
        <f t="shared" si="0"/>
        <v>20</v>
      </c>
      <c r="G47" s="10"/>
    </row>
    <row r="48" spans="1:7" s="11" customFormat="1" ht="17" x14ac:dyDescent="0.2">
      <c r="A48" s="16"/>
      <c r="B48" s="293"/>
      <c r="C48" s="293"/>
      <c r="D48" s="293"/>
      <c r="E48" s="294"/>
      <c r="F48" s="12">
        <f t="shared" si="0"/>
        <v>21</v>
      </c>
      <c r="G48" s="10"/>
    </row>
    <row r="49" spans="1:6" s="11" customFormat="1" ht="12" customHeight="1" thickBot="1" x14ac:dyDescent="0.25">
      <c r="A49" s="13"/>
      <c r="B49" s="291"/>
      <c r="C49" s="291"/>
      <c r="D49" s="291"/>
      <c r="E49" s="292"/>
      <c r="F49" s="12">
        <f t="shared" si="0"/>
        <v>22</v>
      </c>
    </row>
    <row r="50" spans="1:6" s="11" customFormat="1" ht="23" customHeight="1" thickTop="1" x14ac:dyDescent="0.2">
      <c r="B50" s="49"/>
      <c r="C50" s="49"/>
      <c r="D50" s="49"/>
      <c r="E50" s="49"/>
      <c r="F50" s="12"/>
    </row>
    <row r="51" spans="1:6" s="11" customFormat="1" ht="23" customHeight="1" x14ac:dyDescent="0.2">
      <c r="B51" s="49"/>
      <c r="C51" s="49"/>
      <c r="D51" s="49"/>
      <c r="E51" s="49"/>
      <c r="F51" s="12"/>
    </row>
    <row r="52" spans="1:6" s="11" customFormat="1" ht="23" customHeight="1" x14ac:dyDescent="0.2">
      <c r="B52" s="49"/>
      <c r="C52" s="49"/>
      <c r="D52" s="49"/>
      <c r="E52" s="49"/>
      <c r="F52" s="12"/>
    </row>
    <row r="53" spans="1:6" s="11" customFormat="1" ht="23" customHeight="1" x14ac:dyDescent="0.2">
      <c r="B53" s="49"/>
      <c r="C53" s="49"/>
      <c r="D53" s="49"/>
      <c r="E53" s="49"/>
      <c r="F53" s="12"/>
    </row>
    <row r="54" spans="1:6" s="11" customFormat="1" ht="23" customHeight="1" x14ac:dyDescent="0.2">
      <c r="B54" s="49"/>
      <c r="C54" s="49"/>
      <c r="D54" s="49"/>
      <c r="E54" s="49"/>
      <c r="F54" s="12"/>
    </row>
    <row r="55" spans="1:6" s="11" customFormat="1" ht="23" customHeight="1" x14ac:dyDescent="0.2">
      <c r="B55" s="49"/>
      <c r="C55" s="49"/>
      <c r="D55" s="49"/>
      <c r="E55" s="49"/>
      <c r="F55" s="12"/>
    </row>
    <row r="56" spans="1:6" s="11" customFormat="1" ht="23" customHeight="1" x14ac:dyDescent="0.2">
      <c r="B56" s="49"/>
      <c r="C56" s="49"/>
      <c r="D56" s="49"/>
      <c r="E56" s="49"/>
      <c r="F56" s="12"/>
    </row>
    <row r="57" spans="1:6" s="11" customFormat="1" ht="23" customHeight="1" x14ac:dyDescent="0.2">
      <c r="B57" s="49"/>
      <c r="C57" s="49"/>
      <c r="D57" s="49"/>
      <c r="E57" s="49"/>
      <c r="F57" s="12"/>
    </row>
    <row r="58" spans="1:6" s="11" customFormat="1" ht="23" customHeight="1" x14ac:dyDescent="0.2">
      <c r="B58" s="49"/>
      <c r="C58" s="49"/>
      <c r="D58" s="49"/>
      <c r="E58" s="49"/>
      <c r="F58" s="12"/>
    </row>
    <row r="59" spans="1:6" s="11" customFormat="1" ht="23" customHeight="1" x14ac:dyDescent="0.2">
      <c r="B59" s="49"/>
      <c r="C59" s="49"/>
      <c r="D59" s="49"/>
      <c r="E59" s="49"/>
      <c r="F59" s="12"/>
    </row>
    <row r="60" spans="1:6" s="11" customFormat="1" ht="23" customHeight="1" x14ac:dyDescent="0.2">
      <c r="B60" s="49"/>
      <c r="C60" s="49"/>
      <c r="D60" s="49"/>
      <c r="E60" s="49"/>
      <c r="F60" s="12"/>
    </row>
    <row r="61" spans="1:6" s="11" customFormat="1" ht="23" customHeight="1" x14ac:dyDescent="0.2">
      <c r="B61" s="49"/>
      <c r="C61" s="49"/>
      <c r="D61" s="49"/>
      <c r="E61" s="49"/>
      <c r="F61" s="12"/>
    </row>
    <row r="62" spans="1:6" s="11" customFormat="1" ht="23" customHeight="1" x14ac:dyDescent="0.2">
      <c r="B62" s="49"/>
      <c r="C62" s="49"/>
      <c r="D62" s="49"/>
      <c r="E62" s="49"/>
      <c r="F62" s="12"/>
    </row>
    <row r="63" spans="1:6" s="11" customFormat="1" ht="23" customHeight="1" x14ac:dyDescent="0.2">
      <c r="B63" s="49"/>
      <c r="C63" s="49"/>
      <c r="D63" s="49"/>
      <c r="E63" s="49"/>
      <c r="F63" s="12"/>
    </row>
    <row r="64" spans="1:6" s="11" customFormat="1" ht="23" customHeight="1" x14ac:dyDescent="0.2">
      <c r="B64" s="49"/>
      <c r="C64" s="49"/>
      <c r="D64" s="49"/>
      <c r="E64" s="49"/>
      <c r="F64" s="12"/>
    </row>
    <row r="65" spans="2:6" s="11" customFormat="1" ht="23" customHeight="1" x14ac:dyDescent="0.2">
      <c r="B65" s="49"/>
      <c r="C65" s="49"/>
      <c r="D65" s="49"/>
      <c r="E65" s="49"/>
      <c r="F65" s="12"/>
    </row>
    <row r="66" spans="2:6" s="11" customFormat="1" ht="23" customHeight="1" x14ac:dyDescent="0.2">
      <c r="F66" s="12"/>
    </row>
    <row r="67" spans="2:6" s="11" customFormat="1" ht="23" customHeight="1" x14ac:dyDescent="0.2">
      <c r="F67" s="12"/>
    </row>
    <row r="68" spans="2:6" s="11" customFormat="1" ht="23" customHeight="1" x14ac:dyDescent="0.2"/>
    <row r="69" spans="2:6" s="11" customFormat="1" ht="23" customHeight="1" x14ac:dyDescent="0.2"/>
    <row r="70" spans="2:6" s="11" customFormat="1" ht="23" customHeight="1" x14ac:dyDescent="0.2"/>
    <row r="71" spans="2:6" s="11" customFormat="1" ht="23" customHeight="1" x14ac:dyDescent="0.2"/>
  </sheetData>
  <sheetProtection password="CB98" sheet="1"/>
  <mergeCells count="6">
    <mergeCell ref="B3:D3"/>
    <mergeCell ref="B2:D2"/>
    <mergeCell ref="C27:D27"/>
    <mergeCell ref="B24:D24"/>
    <mergeCell ref="B25:D25"/>
    <mergeCell ref="C26:D26"/>
  </mergeCells>
  <phoneticPr fontId="7" type="noConversion"/>
  <printOptions horizontalCentered="1"/>
  <pageMargins left="0.78740157480314965" right="0.39370078740157483" top="0.78740157480314965" bottom="0.59055118110236227" header="0.19685039370078741" footer="0.19685039370078741"/>
  <pageSetup paperSize="9" scale="9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86"/>
  <sheetViews>
    <sheetView view="pageBreakPreview" topLeftCell="A66" zoomScaleSheetLayoutView="100" workbookViewId="0">
      <selection activeCell="C62" sqref="C62"/>
    </sheetView>
  </sheetViews>
  <sheetFormatPr baseColWidth="10" defaultColWidth="8.7109375" defaultRowHeight="20" customHeight="1" x14ac:dyDescent="0.2"/>
  <cols>
    <col min="1" max="1" width="4.5703125" style="118" customWidth="1"/>
    <col min="2" max="2" width="25.5703125" style="121" customWidth="1"/>
    <col min="3" max="3" width="23.5703125" style="121" customWidth="1"/>
    <col min="4" max="5" width="17.5703125" style="121" customWidth="1"/>
    <col min="6" max="6" width="11.85546875" style="121" customWidth="1"/>
    <col min="7" max="7" width="28" style="121" customWidth="1"/>
    <col min="8" max="9" width="9" style="121" customWidth="1"/>
    <col min="10" max="10" width="22.28515625" style="121" customWidth="1"/>
    <col min="11" max="11" width="13.42578125" style="121" customWidth="1"/>
    <col min="12" max="12" width="17.140625" style="121" customWidth="1"/>
    <col min="13" max="16384" width="8.7109375" style="121"/>
  </cols>
  <sheetData>
    <row r="1" spans="1:9" ht="15.75" customHeight="1" x14ac:dyDescent="0.2">
      <c r="B1" s="119"/>
      <c r="C1" s="119"/>
      <c r="D1" s="119"/>
      <c r="E1" s="120" t="s">
        <v>0</v>
      </c>
    </row>
    <row r="2" spans="1:9" ht="16" x14ac:dyDescent="0.2">
      <c r="A2" s="423" t="s">
        <v>106</v>
      </c>
      <c r="B2" s="423"/>
      <c r="C2" s="423"/>
      <c r="D2" s="423"/>
      <c r="E2" s="423"/>
    </row>
    <row r="3" spans="1:9" ht="5" customHeight="1" x14ac:dyDescent="0.2">
      <c r="A3" s="122"/>
      <c r="B3" s="123"/>
      <c r="C3" s="124"/>
      <c r="D3" s="123"/>
      <c r="E3" s="124"/>
    </row>
    <row r="4" spans="1:9" ht="30" customHeight="1" x14ac:dyDescent="0.2">
      <c r="A4" s="425" t="str">
        <f>UPPER('Nhập thông tin chung'!$D$11)</f>
        <v>UBND HUYỆN HƯƠNG KHÊ</v>
      </c>
      <c r="B4" s="425"/>
      <c r="C4" s="424" t="s">
        <v>107</v>
      </c>
      <c r="D4" s="424"/>
      <c r="E4" s="424"/>
    </row>
    <row r="5" spans="1:9" ht="6" customHeight="1" x14ac:dyDescent="0.2">
      <c r="A5" s="426" t="s">
        <v>167</v>
      </c>
      <c r="B5" s="426"/>
      <c r="C5" s="426" t="s">
        <v>167</v>
      </c>
      <c r="D5" s="426"/>
      <c r="E5" s="426"/>
    </row>
    <row r="6" spans="1:9" ht="16" x14ac:dyDescent="0.2">
      <c r="A6" s="122"/>
      <c r="B6" s="122"/>
      <c r="C6" s="122"/>
      <c r="D6" s="122"/>
      <c r="E6" s="317" t="str">
        <f>'Nhập thông tin chung'!D16</f>
        <v>Hà Tĩnh, ngày 07 tháng 08 năm 2020</v>
      </c>
    </row>
    <row r="7" spans="1:9" ht="16" x14ac:dyDescent="0.2">
      <c r="A7" s="122"/>
      <c r="B7" s="122"/>
      <c r="C7" s="122"/>
      <c r="D7" s="122"/>
      <c r="E7" s="125"/>
    </row>
    <row r="8" spans="1:9" ht="18" x14ac:dyDescent="0.2">
      <c r="A8" s="427" t="s">
        <v>108</v>
      </c>
      <c r="B8" s="427"/>
      <c r="C8" s="427"/>
      <c r="D8" s="427"/>
      <c r="E8" s="427"/>
    </row>
    <row r="9" spans="1:9" ht="16" x14ac:dyDescent="0.2">
      <c r="A9" s="424" t="s">
        <v>109</v>
      </c>
      <c r="B9" s="424"/>
      <c r="C9" s="424"/>
      <c r="D9" s="424"/>
      <c r="E9" s="424"/>
    </row>
    <row r="10" spans="1:9" ht="5" customHeight="1" x14ac:dyDescent="0.2">
      <c r="A10" s="122"/>
      <c r="B10" s="123"/>
      <c r="C10" s="124"/>
      <c r="D10" s="123"/>
      <c r="E10" s="124"/>
    </row>
    <row r="11" spans="1:9" s="126" customFormat="1" ht="14" x14ac:dyDescent="0.2">
      <c r="A11" s="122"/>
      <c r="B11" s="185" t="s">
        <v>197</v>
      </c>
      <c r="C11" s="357" t="str">
        <f>'Nhập thông tin chung'!B11</f>
        <v>Ủy ban nhân dân tỉnh</v>
      </c>
      <c r="D11" s="152"/>
      <c r="E11" s="152"/>
    </row>
    <row r="12" spans="1:9" s="126" customFormat="1" ht="14" x14ac:dyDescent="0.2">
      <c r="A12" s="122"/>
      <c r="C12" s="357" t="str">
        <f>'Nhập thông tin chung'!D10</f>
        <v>Sở Tài chính</v>
      </c>
      <c r="D12" s="298"/>
      <c r="E12" s="298"/>
    </row>
    <row r="13" spans="1:9" s="126" customFormat="1" ht="14" x14ac:dyDescent="0.2">
      <c r="A13" s="122"/>
      <c r="C13" s="122"/>
      <c r="D13" s="122"/>
      <c r="E13" s="125"/>
    </row>
    <row r="14" spans="1:9" s="126" customFormat="1" ht="30" customHeight="1" x14ac:dyDescent="0.2">
      <c r="A14" s="127" t="s">
        <v>49</v>
      </c>
      <c r="B14" s="405" t="str">
        <f>'Nhập thông tin chung'!$A$7 &amp; ": " &amp;'Nhập thông tin chung'!B7</f>
        <v>Tên dự án: Đường giao thông nội vùng xã Phúc Đồng, huyện Hương Khê</v>
      </c>
      <c r="C14" s="405"/>
      <c r="D14" s="405"/>
      <c r="E14" s="405"/>
      <c r="F14" s="403"/>
      <c r="G14" s="403"/>
      <c r="H14" s="403"/>
      <c r="I14" s="403"/>
    </row>
    <row r="15" spans="1:9" s="126" customFormat="1" ht="14" x14ac:dyDescent="0.2">
      <c r="A15" s="129" t="s">
        <v>49</v>
      </c>
      <c r="B15" s="150" t="s">
        <v>198</v>
      </c>
      <c r="C15" s="308"/>
      <c r="D15" s="322">
        <f>'Nhập thông tin chung'!$D$7</f>
        <v>12453200000</v>
      </c>
      <c r="E15" s="133" t="s">
        <v>77</v>
      </c>
      <c r="F15" s="404" t="s">
        <v>196</v>
      </c>
      <c r="G15" s="404"/>
      <c r="H15" s="404"/>
      <c r="I15" s="404"/>
    </row>
    <row r="16" spans="1:9" s="126" customFormat="1" ht="30" hidden="1" customHeight="1" x14ac:dyDescent="0.2">
      <c r="A16" s="127" t="s">
        <v>49</v>
      </c>
      <c r="B16" s="406" t="str">
        <f>'Nhập thông tin chung'!$A$8 &amp; ": " &amp;'Nhập thông tin chung'!B8</f>
        <v>Tên dự án thành phần, tiểu dự án (nếu có): không có</v>
      </c>
      <c r="C16" s="406"/>
      <c r="D16" s="406"/>
      <c r="E16" s="406"/>
      <c r="F16" s="404"/>
      <c r="G16" s="404"/>
      <c r="H16" s="404"/>
      <c r="I16" s="404"/>
    </row>
    <row r="17" spans="1:9" s="126" customFormat="1" ht="30" hidden="1" customHeight="1" x14ac:dyDescent="0.2">
      <c r="A17" s="129" t="s">
        <v>49</v>
      </c>
      <c r="B17" s="150" t="s">
        <v>110</v>
      </c>
      <c r="C17" s="308"/>
      <c r="D17" s="132">
        <f>'Nhập thông tin chung'!D8</f>
        <v>0</v>
      </c>
      <c r="E17" s="133" t="s">
        <v>77</v>
      </c>
      <c r="F17" s="404"/>
      <c r="G17" s="404"/>
      <c r="H17" s="404"/>
      <c r="I17" s="404"/>
    </row>
    <row r="18" spans="1:9" s="126" customFormat="1" ht="30" hidden="1" customHeight="1" x14ac:dyDescent="0.2">
      <c r="A18" s="127" t="s">
        <v>49</v>
      </c>
      <c r="B18" s="406" t="str">
        <f>'Nhập thông tin chung'!$A$9 &amp; ": " &amp;'Nhập thông tin chung'!B9</f>
        <v>Tên công trình, hạng mục công trình hoàn thành (nếu có): không có</v>
      </c>
      <c r="C18" s="406"/>
      <c r="D18" s="406"/>
      <c r="E18" s="406"/>
      <c r="F18" s="404"/>
      <c r="G18" s="404"/>
      <c r="H18" s="404"/>
      <c r="I18" s="404"/>
    </row>
    <row r="19" spans="1:9" s="126" customFormat="1" ht="30" hidden="1" customHeight="1" x14ac:dyDescent="0.2">
      <c r="A19" s="129" t="s">
        <v>49</v>
      </c>
      <c r="B19" s="150" t="s">
        <v>110</v>
      </c>
      <c r="C19" s="308"/>
      <c r="D19" s="132">
        <f>'Nhập thông tin chung'!D9</f>
        <v>0</v>
      </c>
      <c r="E19" s="133" t="s">
        <v>77</v>
      </c>
      <c r="F19" s="404"/>
      <c r="G19" s="404"/>
      <c r="H19" s="404"/>
      <c r="I19" s="404"/>
    </row>
    <row r="20" spans="1:9" ht="5" customHeight="1" x14ac:dyDescent="0.2">
      <c r="A20" s="122"/>
      <c r="B20" s="123"/>
      <c r="C20" s="124"/>
      <c r="D20" s="123"/>
      <c r="E20" s="124"/>
      <c r="F20" s="404"/>
      <c r="G20" s="404"/>
      <c r="H20" s="404"/>
      <c r="I20" s="404"/>
    </row>
    <row r="21" spans="1:9" s="126" customFormat="1" ht="14" x14ac:dyDescent="0.2">
      <c r="A21" s="140" t="s">
        <v>141</v>
      </c>
      <c r="B21" s="145"/>
      <c r="C21" s="133"/>
      <c r="D21" s="133"/>
      <c r="E21" s="133"/>
      <c r="F21" s="404"/>
      <c r="G21" s="404"/>
      <c r="H21" s="404"/>
      <c r="I21" s="404"/>
    </row>
    <row r="22" spans="1:9" s="126" customFormat="1" ht="14" x14ac:dyDescent="0.2">
      <c r="A22" s="136"/>
      <c r="B22" s="136"/>
      <c r="C22" s="136"/>
      <c r="D22" s="136"/>
      <c r="E22" s="157" t="s">
        <v>128</v>
      </c>
    </row>
    <row r="23" spans="1:9" s="126" customFormat="1" ht="14" x14ac:dyDescent="0.2">
      <c r="A23" s="428" t="s">
        <v>124</v>
      </c>
      <c r="B23" s="412" t="s">
        <v>1</v>
      </c>
      <c r="C23" s="412" t="s">
        <v>116</v>
      </c>
      <c r="D23" s="412" t="s">
        <v>2</v>
      </c>
      <c r="E23" s="412"/>
    </row>
    <row r="24" spans="1:9" s="126" customFormat="1" ht="14" x14ac:dyDescent="0.2">
      <c r="A24" s="429"/>
      <c r="B24" s="412"/>
      <c r="C24" s="412"/>
      <c r="D24" s="328" t="s">
        <v>17</v>
      </c>
      <c r="E24" s="328" t="s">
        <v>3</v>
      </c>
    </row>
    <row r="25" spans="1:9" s="126" customFormat="1" ht="14" x14ac:dyDescent="0.2">
      <c r="A25" s="329">
        <v>1</v>
      </c>
      <c r="B25" s="329">
        <v>2</v>
      </c>
      <c r="C25" s="329">
        <v>3</v>
      </c>
      <c r="D25" s="329">
        <v>4</v>
      </c>
      <c r="E25" s="329">
        <v>5</v>
      </c>
    </row>
    <row r="26" spans="1:9" s="119" customFormat="1" ht="14" x14ac:dyDescent="0.2">
      <c r="A26" s="330"/>
      <c r="B26" s="331" t="s">
        <v>11</v>
      </c>
      <c r="C26" s="332">
        <f>C27+C31+C32+C33+C34</f>
        <v>12453200000</v>
      </c>
      <c r="D26" s="332">
        <f>D27+D31+D32+D33+D34</f>
        <v>11100000000</v>
      </c>
      <c r="E26" s="332">
        <f>E27+E31+E32+E33+E34</f>
        <v>11030000000</v>
      </c>
      <c r="F26" s="115"/>
    </row>
    <row r="27" spans="1:9" s="119" customFormat="1" ht="14" x14ac:dyDescent="0.2">
      <c r="A27" s="333">
        <v>1</v>
      </c>
      <c r="B27" s="334" t="s">
        <v>117</v>
      </c>
      <c r="C27" s="335">
        <f>C28+C30</f>
        <v>12453200000</v>
      </c>
      <c r="D27" s="335">
        <f>D28+D30</f>
        <v>11100000000</v>
      </c>
      <c r="E27" s="335">
        <f>E28+E30</f>
        <v>11030000000</v>
      </c>
      <c r="F27" s="115"/>
    </row>
    <row r="28" spans="1:9" s="119" customFormat="1" ht="14" x14ac:dyDescent="0.2">
      <c r="A28" s="336" t="s">
        <v>99</v>
      </c>
      <c r="B28" s="337" t="s">
        <v>118</v>
      </c>
      <c r="C28" s="338">
        <f>C29</f>
        <v>12453200000</v>
      </c>
      <c r="D28" s="338">
        <f>D29</f>
        <v>11100000000</v>
      </c>
      <c r="E28" s="338">
        <f>E29</f>
        <v>11030000000</v>
      </c>
      <c r="F28" s="115"/>
    </row>
    <row r="29" spans="1:9" s="138" customFormat="1" ht="14" x14ac:dyDescent="0.2">
      <c r="A29" s="336"/>
      <c r="B29" s="339" t="str">
        <f>'Nhập thông tin chung'!B12</f>
        <v>Vốn ngân sách tỉnh</v>
      </c>
      <c r="C29" s="340">
        <f>$D$15</f>
        <v>12453200000</v>
      </c>
      <c r="D29" s="340">
        <f>'Biểu 3'!C22</f>
        <v>11100000000</v>
      </c>
      <c r="E29" s="340">
        <f>'Biểu 3'!D22</f>
        <v>11030000000</v>
      </c>
      <c r="F29" s="126" t="s">
        <v>193</v>
      </c>
    </row>
    <row r="30" spans="1:9" s="138" customFormat="1" ht="28" x14ac:dyDescent="0.2">
      <c r="A30" s="336" t="s">
        <v>100</v>
      </c>
      <c r="B30" s="339" t="s">
        <v>119</v>
      </c>
      <c r="C30" s="341"/>
      <c r="D30" s="341"/>
      <c r="E30" s="341"/>
      <c r="F30" s="126"/>
    </row>
    <row r="31" spans="1:9" s="138" customFormat="1" ht="28" x14ac:dyDescent="0.2">
      <c r="A31" s="336">
        <v>2</v>
      </c>
      <c r="B31" s="339" t="s">
        <v>120</v>
      </c>
      <c r="C31" s="341"/>
      <c r="D31" s="341"/>
      <c r="E31" s="341"/>
      <c r="F31" s="126"/>
    </row>
    <row r="32" spans="1:9" s="138" customFormat="1" ht="28" x14ac:dyDescent="0.2">
      <c r="A32" s="336">
        <v>3</v>
      </c>
      <c r="B32" s="339" t="s">
        <v>121</v>
      </c>
      <c r="C32" s="341"/>
      <c r="D32" s="341"/>
      <c r="E32" s="341"/>
      <c r="F32" s="126"/>
    </row>
    <row r="33" spans="1:11" s="138" customFormat="1" ht="28" x14ac:dyDescent="0.2">
      <c r="A33" s="336">
        <v>4</v>
      </c>
      <c r="B33" s="339" t="s">
        <v>122</v>
      </c>
      <c r="C33" s="341"/>
      <c r="D33" s="341"/>
      <c r="E33" s="341"/>
      <c r="F33" s="126"/>
    </row>
    <row r="34" spans="1:11" s="138" customFormat="1" ht="14" x14ac:dyDescent="0.2">
      <c r="A34" s="342">
        <v>5</v>
      </c>
      <c r="B34" s="343" t="s">
        <v>123</v>
      </c>
      <c r="C34" s="344"/>
      <c r="D34" s="344"/>
      <c r="E34" s="344"/>
      <c r="F34" s="126"/>
    </row>
    <row r="35" spans="1:11" ht="5" customHeight="1" x14ac:dyDescent="0.2">
      <c r="A35" s="122"/>
      <c r="B35" s="123"/>
      <c r="C35" s="124"/>
      <c r="D35" s="123"/>
      <c r="E35" s="124"/>
    </row>
    <row r="36" spans="1:11" s="126" customFormat="1" ht="15" customHeight="1" x14ac:dyDescent="0.2">
      <c r="A36" s="140" t="s">
        <v>140</v>
      </c>
      <c r="B36" s="145"/>
      <c r="C36" s="133"/>
      <c r="D36" s="133"/>
      <c r="E36" s="133"/>
    </row>
    <row r="37" spans="1:11" s="126" customFormat="1" ht="14" x14ac:dyDescent="0.2">
      <c r="A37" s="156"/>
      <c r="B37" s="156"/>
      <c r="C37" s="156"/>
      <c r="D37" s="156"/>
      <c r="E37" s="157" t="s">
        <v>128</v>
      </c>
      <c r="F37" s="115"/>
    </row>
    <row r="38" spans="1:11" s="126" customFormat="1" ht="56" x14ac:dyDescent="0.2">
      <c r="A38" s="328" t="s">
        <v>61</v>
      </c>
      <c r="B38" s="345" t="s">
        <v>4</v>
      </c>
      <c r="C38" s="328" t="s">
        <v>125</v>
      </c>
      <c r="D38" s="328" t="s">
        <v>126</v>
      </c>
      <c r="E38" s="328" t="s">
        <v>127</v>
      </c>
    </row>
    <row r="39" spans="1:11" s="126" customFormat="1" ht="14" x14ac:dyDescent="0.2">
      <c r="A39" s="329">
        <v>1</v>
      </c>
      <c r="B39" s="346">
        <v>2</v>
      </c>
      <c r="C39" s="329">
        <v>3</v>
      </c>
      <c r="D39" s="346">
        <v>4</v>
      </c>
      <c r="E39" s="329" t="s">
        <v>192</v>
      </c>
    </row>
    <row r="40" spans="1:11" s="126" customFormat="1" ht="14" x14ac:dyDescent="0.2">
      <c r="A40" s="347"/>
      <c r="B40" s="348" t="s">
        <v>5</v>
      </c>
      <c r="C40" s="349">
        <f>'Biểu 4 (nhập liệu)'!D11</f>
        <v>12453200000</v>
      </c>
      <c r="D40" s="349">
        <f>'Biểu 4 (nhập liệu)'!F11</f>
        <v>11550630000</v>
      </c>
      <c r="E40" s="350">
        <f>SUM(E41:E47)</f>
        <v>-902570000</v>
      </c>
      <c r="F40" s="126" t="s">
        <v>191</v>
      </c>
      <c r="G40" s="115"/>
      <c r="J40" s="138"/>
      <c r="K40" s="142"/>
    </row>
    <row r="41" spans="1:11" s="138" customFormat="1" ht="14" x14ac:dyDescent="0.2">
      <c r="A41" s="336">
        <v>1</v>
      </c>
      <c r="B41" s="351" t="s">
        <v>50</v>
      </c>
      <c r="C41" s="352">
        <f>'Biểu 4 (nhập liệu)'!D12</f>
        <v>130000000</v>
      </c>
      <c r="D41" s="352">
        <f>'Biểu 4 (nhập liệu)'!F12</f>
        <v>130000000</v>
      </c>
      <c r="E41" s="353">
        <f t="shared" ref="E41:E47" si="0">D41-C41</f>
        <v>0</v>
      </c>
      <c r="F41" s="126" t="s">
        <v>191</v>
      </c>
      <c r="J41" s="126"/>
      <c r="K41" s="113"/>
    </row>
    <row r="42" spans="1:11" s="138" customFormat="1" ht="14" x14ac:dyDescent="0.2">
      <c r="A42" s="336">
        <v>2</v>
      </c>
      <c r="B42" s="351" t="s">
        <v>51</v>
      </c>
      <c r="C42" s="352">
        <f>'Biểu 4 (nhập liệu)'!D13</f>
        <v>9125125000</v>
      </c>
      <c r="D42" s="352">
        <f>'Biểu 4 (nhập liệu)'!F13</f>
        <v>8765430000</v>
      </c>
      <c r="E42" s="353">
        <f t="shared" si="0"/>
        <v>-359695000</v>
      </c>
      <c r="F42" s="126" t="s">
        <v>191</v>
      </c>
      <c r="G42" s="114"/>
      <c r="H42" s="114"/>
      <c r="I42" s="114"/>
      <c r="J42" s="115"/>
      <c r="K42" s="143"/>
    </row>
    <row r="43" spans="1:11" s="138" customFormat="1" ht="14" x14ac:dyDescent="0.2">
      <c r="A43" s="336">
        <v>3</v>
      </c>
      <c r="B43" s="351" t="s">
        <v>42</v>
      </c>
      <c r="C43" s="352">
        <f>'Biểu 4 (nhập liệu)'!D16</f>
        <v>450000000</v>
      </c>
      <c r="D43" s="352">
        <f>'Biểu 4 (nhập liệu)'!F16</f>
        <v>450000000</v>
      </c>
      <c r="E43" s="353">
        <f t="shared" si="0"/>
        <v>0</v>
      </c>
      <c r="F43" s="126" t="s">
        <v>191</v>
      </c>
      <c r="J43" s="126"/>
      <c r="K43" s="113"/>
    </row>
    <row r="44" spans="1:11" s="126" customFormat="1" ht="14" x14ac:dyDescent="0.2">
      <c r="A44" s="336">
        <v>4</v>
      </c>
      <c r="B44" s="351" t="s">
        <v>52</v>
      </c>
      <c r="C44" s="352">
        <f>'Biểu 4 (nhập liệu)'!D18</f>
        <v>235425000</v>
      </c>
      <c r="D44" s="352">
        <f>'Biểu 4 (nhập liệu)'!F18</f>
        <v>500000000</v>
      </c>
      <c r="E44" s="353">
        <f t="shared" si="0"/>
        <v>264575000</v>
      </c>
      <c r="F44" s="126" t="s">
        <v>191</v>
      </c>
      <c r="K44" s="113"/>
    </row>
    <row r="45" spans="1:11" s="126" customFormat="1" ht="14" x14ac:dyDescent="0.2">
      <c r="A45" s="336">
        <v>5</v>
      </c>
      <c r="B45" s="351" t="s">
        <v>53</v>
      </c>
      <c r="C45" s="352">
        <f>'Biểu 4 (nhập liệu)'!D19</f>
        <v>1625000000</v>
      </c>
      <c r="D45" s="352">
        <f>'Biểu 4 (nhập liệu)'!F19</f>
        <v>1407200000</v>
      </c>
      <c r="E45" s="353">
        <f t="shared" si="0"/>
        <v>-217800000</v>
      </c>
      <c r="F45" s="126" t="s">
        <v>191</v>
      </c>
      <c r="K45" s="143"/>
    </row>
    <row r="46" spans="1:11" s="126" customFormat="1" ht="14" x14ac:dyDescent="0.2">
      <c r="A46" s="336">
        <v>6</v>
      </c>
      <c r="B46" s="351" t="s">
        <v>54</v>
      </c>
      <c r="C46" s="352">
        <f>'Biểu 4 (nhập liệu)'!D28</f>
        <v>322650000</v>
      </c>
      <c r="D46" s="352">
        <f>'Biểu 4 (nhập liệu)'!F28</f>
        <v>298000000</v>
      </c>
      <c r="E46" s="353">
        <f t="shared" si="0"/>
        <v>-24650000</v>
      </c>
      <c r="F46" s="126" t="s">
        <v>191</v>
      </c>
      <c r="K46" s="113"/>
    </row>
    <row r="47" spans="1:11" s="126" customFormat="1" ht="14" x14ac:dyDescent="0.2">
      <c r="A47" s="342">
        <v>7</v>
      </c>
      <c r="B47" s="354" t="s">
        <v>93</v>
      </c>
      <c r="C47" s="355">
        <f>'Biểu 4 (nhập liệu)'!D36</f>
        <v>565000000</v>
      </c>
      <c r="D47" s="355">
        <f>'Biểu 4 (nhập liệu)'!E36</f>
        <v>0</v>
      </c>
      <c r="E47" s="356">
        <f t="shared" si="0"/>
        <v>-565000000</v>
      </c>
      <c r="F47" s="126" t="s">
        <v>191</v>
      </c>
      <c r="K47" s="143"/>
    </row>
    <row r="48" spans="1:11" ht="5" customHeight="1" x14ac:dyDescent="0.2">
      <c r="A48" s="122"/>
      <c r="B48" s="123"/>
      <c r="C48" s="124"/>
      <c r="D48" s="123"/>
      <c r="E48" s="124"/>
    </row>
    <row r="49" spans="1:6" s="126" customFormat="1" ht="15" customHeight="1" x14ac:dyDescent="0.2">
      <c r="A49" s="140" t="s">
        <v>139</v>
      </c>
      <c r="B49" s="145"/>
      <c r="C49" s="133"/>
      <c r="D49" s="133"/>
      <c r="E49" s="133"/>
    </row>
    <row r="50" spans="1:6" s="146" customFormat="1" ht="15" customHeight="1" x14ac:dyDescent="0.2">
      <c r="A50" s="129">
        <v>1</v>
      </c>
      <c r="B50" s="158" t="s">
        <v>55</v>
      </c>
      <c r="C50" s="158"/>
      <c r="D50" s="158"/>
      <c r="E50" s="158"/>
    </row>
    <row r="51" spans="1:6" s="146" customFormat="1" ht="15" customHeight="1" x14ac:dyDescent="0.2">
      <c r="A51" s="129">
        <v>2</v>
      </c>
      <c r="B51" s="158" t="s">
        <v>279</v>
      </c>
      <c r="C51" s="158"/>
      <c r="D51" s="158"/>
      <c r="E51" s="158"/>
    </row>
    <row r="52" spans="1:6" s="146" customFormat="1" ht="5" customHeight="1" x14ac:dyDescent="0.2">
      <c r="A52" s="129"/>
      <c r="B52" s="158"/>
      <c r="C52" s="158"/>
      <c r="D52" s="158"/>
      <c r="E52" s="158"/>
    </row>
    <row r="53" spans="1:6" s="126" customFormat="1" ht="14.25" customHeight="1" x14ac:dyDescent="0.2">
      <c r="A53" s="140"/>
      <c r="B53" s="145"/>
      <c r="C53" s="133"/>
      <c r="D53" s="133"/>
      <c r="E53" s="133"/>
    </row>
    <row r="54" spans="1:6" s="126" customFormat="1" ht="15" customHeight="1" x14ac:dyDescent="0.2">
      <c r="A54" s="140" t="s">
        <v>137</v>
      </c>
      <c r="B54" s="145"/>
      <c r="C54" s="133"/>
      <c r="D54" s="133"/>
      <c r="E54" s="133"/>
    </row>
    <row r="55" spans="1:6" s="126" customFormat="1" ht="14" x14ac:dyDescent="0.2">
      <c r="A55" s="156"/>
      <c r="B55" s="156"/>
      <c r="C55" s="156"/>
      <c r="D55" s="156"/>
      <c r="E55" s="157" t="s">
        <v>128</v>
      </c>
    </row>
    <row r="56" spans="1:6" s="126" customFormat="1" ht="28" x14ac:dyDescent="0.2">
      <c r="A56" s="328" t="s">
        <v>61</v>
      </c>
      <c r="B56" s="412" t="s">
        <v>6</v>
      </c>
      <c r="C56" s="412"/>
      <c r="D56" s="412" t="s">
        <v>7</v>
      </c>
      <c r="E56" s="412"/>
    </row>
    <row r="57" spans="1:6" s="126" customFormat="1" ht="14" x14ac:dyDescent="0.2">
      <c r="A57" s="329">
        <v>1</v>
      </c>
      <c r="B57" s="432">
        <v>2</v>
      </c>
      <c r="C57" s="432"/>
      <c r="D57" s="430">
        <v>3</v>
      </c>
      <c r="E57" s="431"/>
    </row>
    <row r="58" spans="1:6" s="126" customFormat="1" ht="14" x14ac:dyDescent="0.2">
      <c r="A58" s="330"/>
      <c r="B58" s="412" t="s">
        <v>5</v>
      </c>
      <c r="C58" s="412"/>
      <c r="D58" s="418">
        <f>SUM(D59:E60)</f>
        <v>11550630000</v>
      </c>
      <c r="E58" s="419"/>
    </row>
    <row r="59" spans="1:6" s="126" customFormat="1" ht="14" x14ac:dyDescent="0.2">
      <c r="A59" s="333">
        <v>1</v>
      </c>
      <c r="B59" s="413" t="s">
        <v>56</v>
      </c>
      <c r="C59" s="413"/>
      <c r="D59" s="420">
        <f>'Biểu 5'!F12</f>
        <v>11550630000</v>
      </c>
      <c r="E59" s="421"/>
      <c r="F59" s="126" t="s">
        <v>189</v>
      </c>
    </row>
    <row r="60" spans="1:6" s="126" customFormat="1" ht="14" x14ac:dyDescent="0.2">
      <c r="A60" s="342">
        <v>2</v>
      </c>
      <c r="B60" s="417" t="s">
        <v>57</v>
      </c>
      <c r="C60" s="417"/>
      <c r="D60" s="407">
        <f>'Biểu 6'!F11</f>
        <v>0</v>
      </c>
      <c r="E60" s="408"/>
      <c r="F60" s="126" t="s">
        <v>190</v>
      </c>
    </row>
    <row r="61" spans="1:6" s="126" customFormat="1" ht="5" customHeight="1" x14ac:dyDescent="0.2">
      <c r="A61" s="131"/>
      <c r="B61" s="134"/>
      <c r="C61" s="134"/>
      <c r="D61" s="134"/>
      <c r="E61" s="147"/>
    </row>
    <row r="62" spans="1:6" s="126" customFormat="1" ht="15" customHeight="1" x14ac:dyDescent="0.2">
      <c r="A62" s="140" t="s">
        <v>138</v>
      </c>
      <c r="B62" s="140"/>
      <c r="C62" s="135"/>
      <c r="D62" s="135"/>
      <c r="E62" s="135"/>
    </row>
    <row r="63" spans="1:6" s="126" customFormat="1" ht="15" customHeight="1" x14ac:dyDescent="0.2">
      <c r="A63" s="422" t="s">
        <v>134</v>
      </c>
      <c r="B63" s="422"/>
      <c r="C63" s="148"/>
      <c r="D63" s="148"/>
      <c r="E63" s="148"/>
    </row>
    <row r="64" spans="1:6" s="151" customFormat="1" ht="45" customHeight="1" x14ac:dyDescent="0.2">
      <c r="A64" s="131"/>
      <c r="B64" s="416" t="str">
        <f xml:space="preserve"> "Quá trình tổ chức thực hiện dự án, Chủ đầu tư đã thực hiện theo các nội dung đầu tư được phê duyệt theo " &amp;'Nhập thông tin chung'!B10 &amp;"."</f>
        <v>Quá trình tổ chức thực hiện dự án, Chủ đầu tư đã thực hiện theo các nội dung đầu tư được phê duyệt theo Quyết định số 123/QĐ-UBND ngày 10/04/2018 của UBND tỉnh; Quyết định số 1234/QĐ-UBND ngày 20/04/2019 của UBND tỉnh.</v>
      </c>
      <c r="C64" s="416"/>
      <c r="D64" s="416"/>
      <c r="E64" s="416"/>
    </row>
    <row r="65" spans="1:6" s="126" customFormat="1" ht="5" customHeight="1" x14ac:dyDescent="0.2">
      <c r="A65" s="131"/>
      <c r="B65" s="134"/>
      <c r="C65" s="134"/>
      <c r="D65" s="134"/>
      <c r="E65" s="147"/>
    </row>
    <row r="66" spans="1:6" s="126" customFormat="1" ht="15" customHeight="1" x14ac:dyDescent="0.2">
      <c r="A66" s="81"/>
      <c r="B66" s="149" t="s">
        <v>133</v>
      </c>
      <c r="C66" s="148"/>
      <c r="D66" s="148"/>
      <c r="E66" s="148"/>
    </row>
    <row r="67" spans="1:6" s="151" customFormat="1" ht="45" customHeight="1" x14ac:dyDescent="0.2">
      <c r="A67" s="131"/>
      <c r="B67" s="414" t="s">
        <v>132</v>
      </c>
      <c r="C67" s="414"/>
      <c r="D67" s="414"/>
      <c r="E67" s="414"/>
    </row>
    <row r="68" spans="1:6" s="151" customFormat="1" ht="15" customHeight="1" x14ac:dyDescent="0.2">
      <c r="A68" s="131"/>
      <c r="B68" s="414" t="s">
        <v>129</v>
      </c>
      <c r="C68" s="414"/>
      <c r="D68" s="414"/>
      <c r="E68" s="414"/>
    </row>
    <row r="69" spans="1:6" s="151" customFormat="1" ht="30" customHeight="1" x14ac:dyDescent="0.2">
      <c r="A69" s="131"/>
      <c r="B69" s="414" t="s">
        <v>131</v>
      </c>
      <c r="C69" s="414"/>
      <c r="D69" s="414"/>
      <c r="E69" s="414"/>
    </row>
    <row r="70" spans="1:6" s="151" customFormat="1" ht="45" customHeight="1" x14ac:dyDescent="0.2">
      <c r="A70" s="131"/>
      <c r="B70" s="414" t="s">
        <v>130</v>
      </c>
      <c r="C70" s="414"/>
      <c r="D70" s="414"/>
      <c r="E70" s="414"/>
    </row>
    <row r="71" spans="1:6" s="126" customFormat="1" ht="5" customHeight="1" x14ac:dyDescent="0.2">
      <c r="A71" s="131"/>
      <c r="B71" s="134"/>
      <c r="C71" s="134"/>
      <c r="D71" s="134"/>
      <c r="E71" s="147"/>
    </row>
    <row r="72" spans="1:6" s="126" customFormat="1" ht="14" x14ac:dyDescent="0.2">
      <c r="A72" s="131"/>
      <c r="B72" s="147"/>
      <c r="C72" s="81"/>
      <c r="D72" s="81"/>
      <c r="E72" s="317" t="str">
        <f>'Nhập thông tin chung'!$D$16</f>
        <v>Hà Tĩnh, ngày 07 tháng 08 năm 2020</v>
      </c>
      <c r="F72" s="152"/>
    </row>
    <row r="73" spans="1:6" s="126" customFormat="1" ht="14" x14ac:dyDescent="0.2">
      <c r="A73" s="415" t="s">
        <v>58</v>
      </c>
      <c r="B73" s="415"/>
      <c r="C73" s="144" t="s">
        <v>59</v>
      </c>
      <c r="D73" s="415" t="s">
        <v>60</v>
      </c>
      <c r="E73" s="415"/>
    </row>
    <row r="74" spans="1:6" s="126" customFormat="1" ht="14" x14ac:dyDescent="0.2">
      <c r="A74" s="409" t="s">
        <v>166</v>
      </c>
      <c r="B74" s="409"/>
      <c r="C74" s="281" t="s">
        <v>166</v>
      </c>
      <c r="D74" s="409" t="s">
        <v>172</v>
      </c>
      <c r="E74" s="409"/>
    </row>
    <row r="75" spans="1:6" s="126" customFormat="1" ht="14" x14ac:dyDescent="0.2">
      <c r="A75" s="144"/>
      <c r="B75" s="135"/>
      <c r="C75" s="135"/>
      <c r="D75" s="135"/>
      <c r="E75" s="135"/>
    </row>
    <row r="76" spans="1:6" s="126" customFormat="1" ht="14" x14ac:dyDescent="0.2">
      <c r="A76" s="124"/>
      <c r="B76" s="138"/>
      <c r="C76" s="138"/>
      <c r="D76" s="138"/>
      <c r="E76" s="138"/>
    </row>
    <row r="77" spans="1:6" s="126" customFormat="1" ht="14" x14ac:dyDescent="0.2">
      <c r="A77" s="124"/>
      <c r="B77" s="138"/>
      <c r="C77" s="138"/>
      <c r="D77" s="138"/>
      <c r="E77" s="138"/>
    </row>
    <row r="78" spans="1:6" s="126" customFormat="1" ht="14" x14ac:dyDescent="0.2">
      <c r="A78" s="124"/>
      <c r="B78" s="138"/>
      <c r="C78" s="138"/>
      <c r="D78" s="124"/>
      <c r="E78" s="124"/>
    </row>
    <row r="79" spans="1:6" s="126" customFormat="1" ht="14" x14ac:dyDescent="0.2">
      <c r="A79" s="410" t="str">
        <f>'Nhập thông tin chung'!$B$16</f>
        <v>LÊ THỊ LẬP BIỂU</v>
      </c>
      <c r="B79" s="410"/>
      <c r="C79" s="310" t="str">
        <f>'Nhập thông tin chung'!D15</f>
        <v>TRẦN THỊ KẾ TOÁN</v>
      </c>
      <c r="D79" s="410" t="str">
        <f>'Nhập thông tin chung'!$B$15</f>
        <v>NGUYỄN GIÁM ĐỐC</v>
      </c>
      <c r="E79" s="411"/>
      <c r="F79" s="152"/>
    </row>
    <row r="80" spans="1:6" s="126" customFormat="1" ht="14" x14ac:dyDescent="0.2">
      <c r="A80" s="310"/>
      <c r="B80" s="311"/>
      <c r="C80" s="311"/>
      <c r="D80" s="411"/>
      <c r="E80" s="411"/>
    </row>
    <row r="81" spans="1:5" s="126" customFormat="1" ht="14" x14ac:dyDescent="0.2">
      <c r="A81" s="124"/>
      <c r="B81" s="138"/>
      <c r="C81" s="138"/>
      <c r="D81" s="424"/>
      <c r="E81" s="424"/>
    </row>
    <row r="82" spans="1:5" s="126" customFormat="1" ht="14" x14ac:dyDescent="0.2">
      <c r="A82" s="124"/>
      <c r="B82" s="138"/>
      <c r="C82" s="138"/>
      <c r="D82" s="424"/>
      <c r="E82" s="424"/>
    </row>
    <row r="83" spans="1:5" s="126" customFormat="1" ht="14" x14ac:dyDescent="0.2">
      <c r="A83" s="124"/>
      <c r="B83" s="138"/>
      <c r="C83" s="138"/>
      <c r="D83" s="424"/>
      <c r="E83" s="424"/>
    </row>
    <row r="84" spans="1:5" s="126" customFormat="1" ht="20" customHeight="1" x14ac:dyDescent="0.2">
      <c r="A84" s="154"/>
    </row>
    <row r="85" spans="1:5" s="126" customFormat="1" ht="20" customHeight="1" x14ac:dyDescent="0.2">
      <c r="A85" s="154"/>
      <c r="B85" s="155"/>
    </row>
    <row r="86" spans="1:5" s="126" customFormat="1" ht="20" customHeight="1" x14ac:dyDescent="0.2">
      <c r="A86" s="154"/>
    </row>
  </sheetData>
  <mergeCells count="42">
    <mergeCell ref="D81:E81"/>
    <mergeCell ref="D82:E82"/>
    <mergeCell ref="D83:E83"/>
    <mergeCell ref="D74:E74"/>
    <mergeCell ref="A8:E8"/>
    <mergeCell ref="A9:E9"/>
    <mergeCell ref="A23:A24"/>
    <mergeCell ref="D57:E57"/>
    <mergeCell ref="D23:E23"/>
    <mergeCell ref="A79:B79"/>
    <mergeCell ref="D73:E73"/>
    <mergeCell ref="D56:E56"/>
    <mergeCell ref="B57:C57"/>
    <mergeCell ref="B58:C58"/>
    <mergeCell ref="D80:E80"/>
    <mergeCell ref="B69:E69"/>
    <mergeCell ref="A2:E2"/>
    <mergeCell ref="C4:E4"/>
    <mergeCell ref="A4:B4"/>
    <mergeCell ref="C5:E5"/>
    <mergeCell ref="A5:B5"/>
    <mergeCell ref="D60:E60"/>
    <mergeCell ref="A74:B74"/>
    <mergeCell ref="D79:E79"/>
    <mergeCell ref="B23:B24"/>
    <mergeCell ref="B59:C59"/>
    <mergeCell ref="C23:C24"/>
    <mergeCell ref="B67:E67"/>
    <mergeCell ref="B70:E70"/>
    <mergeCell ref="A73:B73"/>
    <mergeCell ref="B68:E68"/>
    <mergeCell ref="B64:E64"/>
    <mergeCell ref="B60:C60"/>
    <mergeCell ref="B56:C56"/>
    <mergeCell ref="D58:E58"/>
    <mergeCell ref="D59:E59"/>
    <mergeCell ref="A63:B63"/>
    <mergeCell ref="F14:I14"/>
    <mergeCell ref="F15:I21"/>
    <mergeCell ref="B14:E14"/>
    <mergeCell ref="B16:E16"/>
    <mergeCell ref="B18:E18"/>
  </mergeCells>
  <phoneticPr fontId="7" type="noConversion"/>
  <printOptions horizontalCentered="1"/>
  <pageMargins left="0.78740157480314965" right="0.39370078740157483" top="0.78740157480314965" bottom="0.59055118110236227" header="0.19685039370078741" footer="0.19685039370078741"/>
  <pageSetup paperSize="9" scale="95" orientation="portrait" useFirstPageNumber="1" r:id="rId1"/>
  <headerFooter alignWithMargins="0">
    <oddFooter>&amp;C&amp;"Times New Roman,thường"&amp;P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H59"/>
  <sheetViews>
    <sheetView view="pageBreakPreview" topLeftCell="A10" zoomScaleNormal="70" zoomScaleSheetLayoutView="100" workbookViewId="0">
      <selection activeCell="F44" sqref="F44"/>
    </sheetView>
  </sheetViews>
  <sheetFormatPr baseColWidth="10" defaultColWidth="8.7109375" defaultRowHeight="20" customHeight="1" x14ac:dyDescent="0.2"/>
  <cols>
    <col min="1" max="1" width="5.5703125" style="31" customWidth="1"/>
    <col min="2" max="2" width="40.85546875" style="32" customWidth="1"/>
    <col min="3" max="3" width="11.42578125" style="31" bestFit="1" customWidth="1"/>
    <col min="4" max="4" width="18" style="31" customWidth="1"/>
    <col min="5" max="5" width="30.5703125" style="33" customWidth="1"/>
    <col min="6" max="6" width="15.7109375" style="33" customWidth="1"/>
    <col min="7" max="7" width="12.5703125" style="40" customWidth="1"/>
    <col min="8" max="16384" width="8.7109375" style="25"/>
  </cols>
  <sheetData>
    <row r="1" spans="1:8" ht="15.75" customHeight="1" x14ac:dyDescent="0.2">
      <c r="B1" s="160"/>
      <c r="C1" s="160"/>
      <c r="D1" s="160"/>
      <c r="E1" s="160"/>
      <c r="F1" s="160"/>
      <c r="G1" s="120" t="s">
        <v>12</v>
      </c>
    </row>
    <row r="2" spans="1:8" ht="16" x14ac:dyDescent="0.2">
      <c r="A2" s="433" t="s">
        <v>106</v>
      </c>
      <c r="B2" s="433"/>
      <c r="C2" s="433"/>
      <c r="D2" s="433"/>
      <c r="E2" s="433"/>
      <c r="F2" s="433"/>
      <c r="G2" s="433"/>
    </row>
    <row r="3" spans="1:8" ht="5" customHeight="1" x14ac:dyDescent="0.2">
      <c r="B3" s="31"/>
      <c r="E3" s="31"/>
      <c r="F3" s="31"/>
      <c r="G3" s="31"/>
    </row>
    <row r="4" spans="1:8" ht="30" customHeight="1" x14ac:dyDescent="0.2">
      <c r="B4" s="410" t="str">
        <f>UPPER('Nhập thông tin chung'!$D$11)</f>
        <v>UBND HUYỆN HƯƠNG KHÊ</v>
      </c>
      <c r="C4" s="410"/>
      <c r="E4" s="424" t="s">
        <v>107</v>
      </c>
      <c r="F4" s="424"/>
      <c r="G4" s="424"/>
    </row>
    <row r="5" spans="1:8" ht="6" customHeight="1" x14ac:dyDescent="0.2">
      <c r="B5" s="435" t="s">
        <v>167</v>
      </c>
      <c r="C5" s="435"/>
      <c r="E5" s="426" t="s">
        <v>167</v>
      </c>
      <c r="F5" s="426"/>
      <c r="G5" s="426"/>
    </row>
    <row r="6" spans="1:8" ht="15.75" customHeight="1" x14ac:dyDescent="0.2">
      <c r="A6" s="437"/>
      <c r="B6" s="437"/>
      <c r="C6" s="437"/>
      <c r="D6" s="437"/>
      <c r="E6" s="437"/>
      <c r="F6" s="437"/>
      <c r="G6" s="437"/>
    </row>
    <row r="7" spans="1:8" ht="15.75" customHeight="1" x14ac:dyDescent="0.2">
      <c r="A7" s="437" t="s">
        <v>62</v>
      </c>
      <c r="B7" s="437"/>
      <c r="C7" s="437"/>
      <c r="D7" s="437"/>
      <c r="E7" s="437"/>
      <c r="F7" s="437"/>
      <c r="G7" s="437"/>
    </row>
    <row r="8" spans="1:8" ht="16" x14ac:dyDescent="0.2">
      <c r="A8" s="436" t="s">
        <v>128</v>
      </c>
      <c r="B8" s="436"/>
      <c r="C8" s="436"/>
      <c r="D8" s="436"/>
      <c r="E8" s="436"/>
      <c r="F8" s="436"/>
      <c r="G8" s="436"/>
    </row>
    <row r="9" spans="1:8" s="30" customFormat="1" ht="28" x14ac:dyDescent="0.2">
      <c r="A9" s="181" t="s">
        <v>61</v>
      </c>
      <c r="B9" s="137" t="s">
        <v>13</v>
      </c>
      <c r="C9" s="438" t="s">
        <v>84</v>
      </c>
      <c r="D9" s="438"/>
      <c r="E9" s="182" t="s">
        <v>14</v>
      </c>
      <c r="F9" s="137" t="s">
        <v>142</v>
      </c>
      <c r="G9" s="137" t="s">
        <v>15</v>
      </c>
    </row>
    <row r="10" spans="1:8" s="60" customFormat="1" ht="16" x14ac:dyDescent="0.2">
      <c r="A10" s="363">
        <v>1</v>
      </c>
      <c r="B10" s="159">
        <v>2</v>
      </c>
      <c r="C10" s="439">
        <v>3</v>
      </c>
      <c r="D10" s="439"/>
      <c r="E10" s="183">
        <v>4</v>
      </c>
      <c r="F10" s="159">
        <v>5</v>
      </c>
      <c r="G10" s="159">
        <v>6</v>
      </c>
    </row>
    <row r="11" spans="1:8" s="28" customFormat="1" ht="16" x14ac:dyDescent="0.2">
      <c r="A11" s="170" t="s">
        <v>46</v>
      </c>
      <c r="B11" s="161" t="s">
        <v>143</v>
      </c>
      <c r="C11" s="92"/>
      <c r="D11" s="94"/>
      <c r="E11" s="93"/>
      <c r="F11" s="95"/>
      <c r="G11" s="162"/>
      <c r="H11" s="1"/>
    </row>
    <row r="12" spans="1:8" s="60" customFormat="1" ht="16" x14ac:dyDescent="0.2">
      <c r="A12" s="92">
        <v>1</v>
      </c>
      <c r="B12" s="175" t="s">
        <v>208</v>
      </c>
      <c r="C12" s="176" t="s">
        <v>144</v>
      </c>
      <c r="D12" s="380">
        <v>43565</v>
      </c>
      <c r="E12" s="175" t="s">
        <v>245</v>
      </c>
      <c r="F12" s="178">
        <v>12453200000</v>
      </c>
      <c r="G12" s="179" t="s">
        <v>76</v>
      </c>
      <c r="H12" s="1"/>
    </row>
    <row r="13" spans="1:8" s="60" customFormat="1" ht="16" x14ac:dyDescent="0.2">
      <c r="A13" s="92">
        <f>MAX(A11:A12)+1</f>
        <v>2</v>
      </c>
      <c r="B13" s="175" t="s">
        <v>243</v>
      </c>
      <c r="C13" s="176" t="s">
        <v>146</v>
      </c>
      <c r="D13" s="380">
        <v>43627</v>
      </c>
      <c r="E13" s="175" t="s">
        <v>245</v>
      </c>
      <c r="F13" s="178">
        <v>12453200000</v>
      </c>
      <c r="G13" s="179" t="s">
        <v>246</v>
      </c>
      <c r="H13" s="1"/>
    </row>
    <row r="14" spans="1:8" s="60" customFormat="1" ht="16" x14ac:dyDescent="0.2">
      <c r="A14" s="92">
        <f>MAX(A12:A13)+1</f>
        <v>3</v>
      </c>
      <c r="B14" s="175" t="s">
        <v>243</v>
      </c>
      <c r="C14" s="176"/>
      <c r="D14" s="380"/>
      <c r="E14" s="175" t="s">
        <v>10</v>
      </c>
      <c r="F14" s="178"/>
      <c r="G14" s="179"/>
      <c r="H14" s="1"/>
    </row>
    <row r="15" spans="1:8" s="60" customFormat="1" ht="16" x14ac:dyDescent="0.2">
      <c r="A15" s="92">
        <f>MAX(A13:A14)+1</f>
        <v>4</v>
      </c>
      <c r="B15" s="175" t="s">
        <v>244</v>
      </c>
      <c r="C15" s="176" t="s">
        <v>145</v>
      </c>
      <c r="D15" s="380">
        <v>43933</v>
      </c>
      <c r="E15" s="175" t="s">
        <v>245</v>
      </c>
      <c r="F15" s="178">
        <v>12453200000</v>
      </c>
      <c r="G15" s="179" t="s">
        <v>76</v>
      </c>
      <c r="H15" s="1"/>
    </row>
    <row r="16" spans="1:8" s="60" customFormat="1" ht="16" x14ac:dyDescent="0.2">
      <c r="A16" s="92">
        <v>5</v>
      </c>
      <c r="B16" s="175" t="s">
        <v>244</v>
      </c>
      <c r="C16" s="176" t="s">
        <v>147</v>
      </c>
      <c r="D16" s="380">
        <v>43934</v>
      </c>
      <c r="E16" s="175" t="s">
        <v>10</v>
      </c>
      <c r="F16" s="178"/>
      <c r="G16" s="96"/>
      <c r="H16" s="1"/>
    </row>
    <row r="17" spans="1:8" s="60" customFormat="1" ht="16" x14ac:dyDescent="0.2">
      <c r="A17" s="92">
        <v>6</v>
      </c>
      <c r="B17" s="175" t="s">
        <v>241</v>
      </c>
      <c r="C17" s="176" t="s">
        <v>242</v>
      </c>
      <c r="D17" s="380">
        <v>43971</v>
      </c>
      <c r="E17" s="175" t="s">
        <v>245</v>
      </c>
      <c r="F17" s="178"/>
      <c r="G17" s="96"/>
      <c r="H17" s="1"/>
    </row>
    <row r="18" spans="1:8" s="60" customFormat="1" ht="16" x14ac:dyDescent="0.2">
      <c r="A18" s="92"/>
      <c r="B18" s="175"/>
      <c r="C18" s="176"/>
      <c r="D18" s="177"/>
      <c r="E18" s="175"/>
      <c r="F18" s="178"/>
      <c r="G18" s="96"/>
      <c r="H18" s="1"/>
    </row>
    <row r="19" spans="1:8" ht="16" x14ac:dyDescent="0.2">
      <c r="A19" s="170" t="s">
        <v>47</v>
      </c>
      <c r="B19" s="161" t="s">
        <v>83</v>
      </c>
      <c r="C19" s="100"/>
      <c r="D19" s="98"/>
      <c r="E19" s="97"/>
      <c r="F19" s="99"/>
      <c r="G19" s="100"/>
    </row>
    <row r="20" spans="1:8" s="173" customFormat="1" ht="16" x14ac:dyDescent="0.2">
      <c r="A20" s="170">
        <v>1</v>
      </c>
      <c r="B20" s="164" t="s">
        <v>86</v>
      </c>
      <c r="C20" s="170"/>
      <c r="D20" s="171"/>
      <c r="E20" s="164"/>
      <c r="F20" s="172"/>
      <c r="G20" s="101"/>
    </row>
    <row r="21" spans="1:8" ht="16" x14ac:dyDescent="0.2">
      <c r="A21" s="92" t="s">
        <v>99</v>
      </c>
      <c r="B21" s="307" t="s">
        <v>247</v>
      </c>
      <c r="C21" s="382"/>
      <c r="D21" s="94"/>
      <c r="E21" s="93"/>
      <c r="F21" s="95"/>
      <c r="G21" s="383"/>
    </row>
    <row r="22" spans="1:8" ht="16" x14ac:dyDescent="0.2">
      <c r="A22" s="92" t="s">
        <v>100</v>
      </c>
      <c r="B22" s="307" t="s">
        <v>248</v>
      </c>
      <c r="C22" s="382"/>
      <c r="D22" s="94"/>
      <c r="E22" s="93"/>
      <c r="F22" s="95"/>
      <c r="G22" s="383"/>
    </row>
    <row r="23" spans="1:8" s="173" customFormat="1" ht="16" x14ac:dyDescent="0.2">
      <c r="A23" s="170">
        <v>2</v>
      </c>
      <c r="B23" s="164" t="s">
        <v>148</v>
      </c>
      <c r="C23" s="170"/>
      <c r="D23" s="171"/>
      <c r="E23" s="164"/>
      <c r="F23" s="172"/>
      <c r="G23" s="101"/>
    </row>
    <row r="24" spans="1:8" ht="16" x14ac:dyDescent="0.2">
      <c r="A24" s="92"/>
      <c r="B24" s="307" t="s">
        <v>249</v>
      </c>
      <c r="C24" s="103"/>
      <c r="D24" s="102"/>
      <c r="E24" s="93"/>
      <c r="F24" s="163"/>
      <c r="G24" s="103"/>
    </row>
    <row r="25" spans="1:8" s="173" customFormat="1" ht="16" x14ac:dyDescent="0.2">
      <c r="A25" s="170">
        <v>3</v>
      </c>
      <c r="B25" s="164" t="s">
        <v>88</v>
      </c>
      <c r="C25" s="170"/>
      <c r="D25" s="171"/>
      <c r="E25" s="164"/>
      <c r="F25" s="172"/>
      <c r="G25" s="101"/>
    </row>
    <row r="26" spans="1:8" ht="16" x14ac:dyDescent="0.2">
      <c r="A26" s="92"/>
      <c r="B26" s="93" t="s">
        <v>250</v>
      </c>
      <c r="C26" s="103"/>
      <c r="D26" s="102"/>
      <c r="E26" s="93"/>
      <c r="F26" s="163"/>
      <c r="G26" s="103"/>
    </row>
    <row r="27" spans="1:8" s="173" customFormat="1" ht="16" x14ac:dyDescent="0.2">
      <c r="A27" s="170">
        <v>4</v>
      </c>
      <c r="B27" s="164" t="s">
        <v>89</v>
      </c>
      <c r="C27" s="170"/>
      <c r="D27" s="171"/>
      <c r="E27" s="164"/>
      <c r="F27" s="172"/>
      <c r="G27" s="101"/>
    </row>
    <row r="28" spans="1:8" ht="16" x14ac:dyDescent="0.2">
      <c r="A28" s="92" t="s">
        <v>269</v>
      </c>
      <c r="B28" s="93" t="s">
        <v>251</v>
      </c>
      <c r="C28" s="103"/>
      <c r="D28" s="102"/>
      <c r="E28" s="93"/>
      <c r="F28" s="163"/>
      <c r="G28" s="103"/>
    </row>
    <row r="29" spans="1:8" ht="16" x14ac:dyDescent="0.2">
      <c r="A29" s="92" t="s">
        <v>270</v>
      </c>
      <c r="B29" s="217" t="s">
        <v>252</v>
      </c>
      <c r="C29" s="103"/>
      <c r="D29" s="102"/>
      <c r="E29" s="93"/>
      <c r="F29" s="163"/>
      <c r="G29" s="103"/>
    </row>
    <row r="30" spans="1:8" ht="16" x14ac:dyDescent="0.2">
      <c r="A30" s="92" t="s">
        <v>271</v>
      </c>
      <c r="B30" s="217" t="s">
        <v>253</v>
      </c>
      <c r="C30" s="103"/>
      <c r="D30" s="102"/>
      <c r="E30" s="93"/>
      <c r="F30" s="163"/>
      <c r="G30" s="103"/>
    </row>
    <row r="31" spans="1:8" ht="28" x14ac:dyDescent="0.2">
      <c r="A31" s="92" t="s">
        <v>272</v>
      </c>
      <c r="B31" s="217" t="s">
        <v>254</v>
      </c>
      <c r="C31" s="103"/>
      <c r="D31" s="102"/>
      <c r="E31" s="93"/>
      <c r="F31" s="163"/>
      <c r="G31" s="103"/>
    </row>
    <row r="32" spans="1:8" ht="16" x14ac:dyDescent="0.2">
      <c r="A32" s="92" t="s">
        <v>273</v>
      </c>
      <c r="B32" s="217" t="s">
        <v>255</v>
      </c>
      <c r="C32" s="103"/>
      <c r="D32" s="102"/>
      <c r="E32" s="93"/>
      <c r="F32" s="163"/>
      <c r="G32" s="103"/>
    </row>
    <row r="33" spans="1:7" ht="16" x14ac:dyDescent="0.2">
      <c r="A33" s="92" t="s">
        <v>274</v>
      </c>
      <c r="B33" s="217" t="s">
        <v>256</v>
      </c>
      <c r="C33" s="103"/>
      <c r="D33" s="102"/>
      <c r="E33" s="93"/>
      <c r="F33" s="163"/>
      <c r="G33" s="103"/>
    </row>
    <row r="34" spans="1:7" s="173" customFormat="1" ht="16" x14ac:dyDescent="0.2">
      <c r="A34" s="170">
        <v>5</v>
      </c>
      <c r="B34" s="164" t="s">
        <v>43</v>
      </c>
      <c r="C34" s="170"/>
      <c r="D34" s="171"/>
      <c r="E34" s="164"/>
      <c r="F34" s="172"/>
      <c r="G34" s="101"/>
    </row>
    <row r="35" spans="1:7" ht="16" x14ac:dyDescent="0.2">
      <c r="A35" s="92" t="s">
        <v>275</v>
      </c>
      <c r="B35" s="217" t="s">
        <v>257</v>
      </c>
      <c r="C35" s="103"/>
      <c r="D35" s="102"/>
      <c r="E35" s="93"/>
      <c r="F35" s="163"/>
      <c r="G35" s="103"/>
    </row>
    <row r="36" spans="1:7" ht="16" x14ac:dyDescent="0.2">
      <c r="A36" s="92" t="s">
        <v>276</v>
      </c>
      <c r="B36" s="217" t="s">
        <v>258</v>
      </c>
      <c r="C36" s="103"/>
      <c r="D36" s="102"/>
      <c r="E36" s="93"/>
      <c r="F36" s="163"/>
      <c r="G36" s="103"/>
    </row>
    <row r="37" spans="1:7" ht="16" x14ac:dyDescent="0.2">
      <c r="A37" s="92" t="s">
        <v>277</v>
      </c>
      <c r="B37" s="217" t="s">
        <v>259</v>
      </c>
      <c r="C37" s="103"/>
      <c r="D37" s="102"/>
      <c r="E37" s="93"/>
      <c r="F37" s="163"/>
      <c r="G37" s="103"/>
    </row>
    <row r="38" spans="1:7" ht="16" x14ac:dyDescent="0.2">
      <c r="A38" s="170" t="s">
        <v>48</v>
      </c>
      <c r="B38" s="161" t="s">
        <v>278</v>
      </c>
      <c r="C38" s="100"/>
      <c r="D38" s="98"/>
      <c r="E38" s="93"/>
      <c r="F38" s="99"/>
      <c r="G38" s="100"/>
    </row>
    <row r="39" spans="1:7" ht="16" x14ac:dyDescent="0.2">
      <c r="A39" s="384">
        <v>1</v>
      </c>
      <c r="B39" s="385" t="s">
        <v>260</v>
      </c>
      <c r="C39" s="386"/>
      <c r="D39" s="387"/>
      <c r="E39" s="388"/>
      <c r="F39" s="389"/>
      <c r="G39" s="386"/>
    </row>
    <row r="40" spans="1:7" ht="16" x14ac:dyDescent="0.2">
      <c r="A40" s="390"/>
      <c r="B40" s="391" t="s">
        <v>261</v>
      </c>
      <c r="C40" s="386"/>
      <c r="D40" s="387"/>
      <c r="E40" s="388"/>
      <c r="F40" s="389"/>
      <c r="G40" s="386"/>
    </row>
    <row r="41" spans="1:7" ht="16" x14ac:dyDescent="0.2">
      <c r="A41" s="390"/>
      <c r="B41" s="391" t="s">
        <v>262</v>
      </c>
      <c r="C41" s="386"/>
      <c r="D41" s="387"/>
      <c r="E41" s="388"/>
      <c r="F41" s="389"/>
      <c r="G41" s="386"/>
    </row>
    <row r="42" spans="1:7" ht="16" x14ac:dyDescent="0.2">
      <c r="A42" s="384">
        <v>2</v>
      </c>
      <c r="B42" s="385" t="s">
        <v>263</v>
      </c>
      <c r="C42" s="386"/>
      <c r="D42" s="387"/>
      <c r="E42" s="388"/>
      <c r="F42" s="389"/>
      <c r="G42" s="386"/>
    </row>
    <row r="43" spans="1:7" ht="16" x14ac:dyDescent="0.2">
      <c r="A43" s="390"/>
      <c r="B43" s="391" t="s">
        <v>261</v>
      </c>
      <c r="C43" s="386"/>
      <c r="D43" s="387"/>
      <c r="E43" s="388"/>
      <c r="F43" s="389"/>
      <c r="G43" s="386"/>
    </row>
    <row r="44" spans="1:7" ht="16" x14ac:dyDescent="0.2">
      <c r="A44" s="390"/>
      <c r="B44" s="391" t="s">
        <v>264</v>
      </c>
      <c r="C44" s="386"/>
      <c r="D44" s="387"/>
      <c r="E44" s="388"/>
      <c r="F44" s="389"/>
      <c r="G44" s="386"/>
    </row>
    <row r="45" spans="1:7" s="173" customFormat="1" ht="16" x14ac:dyDescent="0.2">
      <c r="A45" s="384">
        <v>3</v>
      </c>
      <c r="B45" s="385" t="s">
        <v>265</v>
      </c>
      <c r="C45" s="392"/>
      <c r="D45" s="393"/>
      <c r="E45" s="394"/>
      <c r="F45" s="395"/>
      <c r="G45" s="392"/>
    </row>
    <row r="46" spans="1:7" ht="16" x14ac:dyDescent="0.2">
      <c r="A46" s="390"/>
      <c r="B46" s="391" t="s">
        <v>266</v>
      </c>
      <c r="C46" s="386"/>
      <c r="D46" s="387"/>
      <c r="E46" s="388"/>
      <c r="F46" s="389"/>
      <c r="G46" s="386"/>
    </row>
    <row r="47" spans="1:7" s="173" customFormat="1" ht="16" x14ac:dyDescent="0.2">
      <c r="A47" s="384">
        <v>4</v>
      </c>
      <c r="B47" s="385" t="s">
        <v>267</v>
      </c>
      <c r="C47" s="392"/>
      <c r="D47" s="393"/>
      <c r="E47" s="394"/>
      <c r="F47" s="395"/>
      <c r="G47" s="392"/>
    </row>
    <row r="48" spans="1:7" ht="16" x14ac:dyDescent="0.2">
      <c r="A48" s="390"/>
      <c r="B48" s="391" t="s">
        <v>268</v>
      </c>
      <c r="C48" s="386"/>
      <c r="D48" s="387"/>
      <c r="E48" s="388"/>
      <c r="F48" s="389"/>
      <c r="G48" s="386"/>
    </row>
    <row r="49" spans="1:7" ht="16" x14ac:dyDescent="0.2">
      <c r="A49" s="381"/>
      <c r="B49" s="165"/>
      <c r="C49" s="166"/>
      <c r="D49" s="109"/>
      <c r="E49" s="167"/>
      <c r="F49" s="168"/>
      <c r="G49" s="169"/>
    </row>
    <row r="51" spans="1:7" ht="16" x14ac:dyDescent="0.2">
      <c r="B51" s="144"/>
      <c r="C51" s="135"/>
      <c r="D51" s="135"/>
      <c r="E51" s="434" t="str">
        <f>'Nhập thông tin chung'!$D$16</f>
        <v>Hà Tĩnh, ngày 07 tháng 08 năm 2020</v>
      </c>
      <c r="F51" s="434"/>
    </row>
    <row r="52" spans="1:7" ht="16" x14ac:dyDescent="0.2">
      <c r="B52" s="144" t="s">
        <v>58</v>
      </c>
      <c r="C52" s="135"/>
      <c r="D52" s="135"/>
      <c r="E52" s="415" t="s">
        <v>60</v>
      </c>
      <c r="F52" s="415"/>
      <c r="G52" s="135"/>
    </row>
    <row r="53" spans="1:7" ht="16" x14ac:dyDescent="0.2">
      <c r="B53" s="180" t="s">
        <v>166</v>
      </c>
      <c r="E53" s="409" t="s">
        <v>172</v>
      </c>
      <c r="F53" s="409"/>
      <c r="G53" s="144"/>
    </row>
    <row r="54" spans="1:7" ht="16" x14ac:dyDescent="0.2"/>
    <row r="55" spans="1:7" ht="16" x14ac:dyDescent="0.2"/>
    <row r="56" spans="1:7" ht="16" x14ac:dyDescent="0.2"/>
    <row r="57" spans="1:7" ht="16" x14ac:dyDescent="0.2"/>
    <row r="58" spans="1:7" ht="15.75" customHeight="1" x14ac:dyDescent="0.2">
      <c r="B58" s="312" t="str">
        <f>'Nhập thông tin chung'!$B$16</f>
        <v>LÊ THỊ LẬP BIỂU</v>
      </c>
      <c r="E58" s="411" t="str">
        <f>'Nhập thông tin chung'!$B$15</f>
        <v>NGUYỄN GIÁM ĐỐC</v>
      </c>
      <c r="F58" s="411"/>
      <c r="G58" s="153"/>
    </row>
    <row r="59" spans="1:7" ht="16" x14ac:dyDescent="0.2"/>
  </sheetData>
  <mergeCells count="14">
    <mergeCell ref="A2:G2"/>
    <mergeCell ref="E4:G4"/>
    <mergeCell ref="E52:F52"/>
    <mergeCell ref="E53:F53"/>
    <mergeCell ref="E58:F58"/>
    <mergeCell ref="E51:F51"/>
    <mergeCell ref="B4:C4"/>
    <mergeCell ref="B5:C5"/>
    <mergeCell ref="A8:G8"/>
    <mergeCell ref="A7:G7"/>
    <mergeCell ref="C9:D9"/>
    <mergeCell ref="C10:D10"/>
    <mergeCell ref="E5:G5"/>
    <mergeCell ref="A6:G6"/>
  </mergeCells>
  <phoneticPr fontId="7" type="noConversion"/>
  <printOptions horizontalCentered="1"/>
  <pageMargins left="0.39370078740157483" right="0.39370078740157483" top="0.78740157480314965" bottom="0.59055118110236227" header="0.19685039370078741" footer="0.19685039370078741"/>
  <pageSetup paperSize="9" scale="95" orientation="landscape" r:id="rId1"/>
  <headerFooter alignWithMargins="0">
    <oddFooter>&amp;C&amp;"Times New Roman,thường"&amp;P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47"/>
  <sheetViews>
    <sheetView view="pageBreakPreview" topLeftCell="A16" zoomScaleSheetLayoutView="100" workbookViewId="0">
      <selection activeCell="K29" sqref="K29"/>
    </sheetView>
  </sheetViews>
  <sheetFormatPr baseColWidth="10" defaultColWidth="8.7109375" defaultRowHeight="20" customHeight="1" x14ac:dyDescent="0.2"/>
  <cols>
    <col min="1" max="1" width="4.5703125" style="5" customWidth="1"/>
    <col min="2" max="2" width="16.5703125" style="5" customWidth="1"/>
    <col min="3" max="10" width="12.5703125" style="5" customWidth="1"/>
    <col min="11" max="11" width="6.28515625" style="5" bestFit="1" customWidth="1"/>
    <col min="12" max="12" width="7.5703125" style="5" customWidth="1"/>
    <col min="13" max="13" width="8.7109375" style="5"/>
    <col min="14" max="14" width="13" style="5" bestFit="1" customWidth="1"/>
    <col min="15" max="15" width="8.7109375" style="5"/>
    <col min="16" max="16" width="17.42578125" style="5" customWidth="1"/>
    <col min="17" max="16384" width="8.7109375" style="5"/>
  </cols>
  <sheetData>
    <row r="1" spans="1:12" ht="17" x14ac:dyDescent="0.2">
      <c r="A1" s="120"/>
      <c r="B1" s="120"/>
      <c r="C1" s="120"/>
      <c r="D1" s="120"/>
      <c r="E1" s="120"/>
      <c r="F1" s="120"/>
      <c r="G1" s="120"/>
      <c r="H1" s="120"/>
      <c r="I1" s="120"/>
      <c r="J1" s="120"/>
      <c r="K1" s="120"/>
      <c r="L1" s="120" t="s">
        <v>16</v>
      </c>
    </row>
    <row r="2" spans="1:12" ht="17" x14ac:dyDescent="0.2">
      <c r="A2" s="441" t="s">
        <v>106</v>
      </c>
      <c r="B2" s="441"/>
      <c r="C2" s="441"/>
      <c r="D2" s="441"/>
      <c r="E2" s="441"/>
      <c r="F2" s="441"/>
      <c r="G2" s="441"/>
      <c r="H2" s="441"/>
      <c r="I2" s="441"/>
      <c r="J2" s="441"/>
      <c r="K2" s="441"/>
      <c r="L2" s="441"/>
    </row>
    <row r="3" spans="1:12" ht="5" customHeight="1" x14ac:dyDescent="0.2">
      <c r="A3" s="89"/>
      <c r="B3" s="68"/>
      <c r="C3" s="69"/>
      <c r="D3" s="91"/>
      <c r="E3" s="91"/>
      <c r="F3" s="91"/>
      <c r="G3" s="91"/>
      <c r="H3" s="91"/>
      <c r="I3" s="91"/>
      <c r="J3" s="91"/>
      <c r="K3" s="91"/>
      <c r="L3" s="91"/>
    </row>
    <row r="4" spans="1:12" s="25" customFormat="1" ht="30" customHeight="1" x14ac:dyDescent="0.2">
      <c r="B4" s="410" t="str">
        <f>UPPER('Nhập thông tin chung'!$D$11)</f>
        <v>UBND HUYỆN HƯƠNG KHÊ</v>
      </c>
      <c r="C4" s="410"/>
      <c r="D4" s="410"/>
      <c r="E4" s="410"/>
      <c r="H4" s="424" t="s">
        <v>107</v>
      </c>
      <c r="I4" s="424"/>
      <c r="J4" s="424"/>
      <c r="K4" s="424"/>
      <c r="L4" s="138"/>
    </row>
    <row r="5" spans="1:12" s="25" customFormat="1" ht="6" customHeight="1" x14ac:dyDescent="0.2">
      <c r="B5" s="440" t="s">
        <v>167</v>
      </c>
      <c r="C5" s="440"/>
      <c r="D5" s="440"/>
      <c r="E5" s="440"/>
      <c r="H5" s="440" t="s">
        <v>167</v>
      </c>
      <c r="I5" s="440"/>
      <c r="J5" s="440"/>
      <c r="K5" s="440"/>
    </row>
    <row r="6" spans="1:12" ht="18" x14ac:dyDescent="0.2">
      <c r="A6" s="447" t="s">
        <v>63</v>
      </c>
      <c r="B6" s="447"/>
      <c r="C6" s="447"/>
      <c r="D6" s="447"/>
      <c r="E6" s="447"/>
      <c r="F6" s="447"/>
      <c r="G6" s="447"/>
      <c r="H6" s="447"/>
      <c r="I6" s="447"/>
      <c r="J6" s="447"/>
      <c r="K6" s="447"/>
      <c r="L6" s="447"/>
    </row>
    <row r="7" spans="1:12" ht="18" x14ac:dyDescent="0.2">
      <c r="A7" s="447" t="s">
        <v>64</v>
      </c>
      <c r="B7" s="447"/>
      <c r="C7" s="447"/>
      <c r="D7" s="447"/>
      <c r="E7" s="447"/>
      <c r="F7" s="447"/>
      <c r="G7" s="447"/>
      <c r="H7" s="447"/>
      <c r="I7" s="447"/>
      <c r="J7" s="447"/>
      <c r="K7" s="447"/>
      <c r="L7" s="447"/>
    </row>
    <row r="8" spans="1:12" ht="5" customHeight="1" x14ac:dyDescent="0.2">
      <c r="A8" s="89"/>
      <c r="B8" s="68"/>
      <c r="C8" s="69"/>
      <c r="D8" s="91"/>
      <c r="E8" s="91"/>
      <c r="F8" s="91"/>
      <c r="G8" s="91"/>
      <c r="H8" s="91"/>
      <c r="I8" s="91"/>
      <c r="J8" s="91"/>
      <c r="K8" s="91"/>
      <c r="L8" s="91"/>
    </row>
    <row r="9" spans="1:12" ht="17" x14ac:dyDescent="0.2">
      <c r="A9" s="358" t="str">
        <f>'Nhập thông tin chung'!$A$7 &amp;": " &amp;'Nhập thông tin chung'!B7</f>
        <v>Tên dự án: Đường giao thông nội vùng xã Phúc Đồng, huyện Hương Khê</v>
      </c>
      <c r="B9" s="128"/>
      <c r="C9" s="189"/>
      <c r="D9" s="189"/>
      <c r="E9" s="189"/>
      <c r="F9" s="189"/>
      <c r="G9" s="189"/>
      <c r="H9" s="189"/>
      <c r="I9" s="189"/>
      <c r="J9" s="189"/>
      <c r="K9" s="189"/>
      <c r="L9" s="189"/>
    </row>
    <row r="10" spans="1:12" ht="17" x14ac:dyDescent="0.2">
      <c r="A10" s="358" t="str">
        <f>'Nhập thông tin chung'!A6 &amp;": " &amp;'Nhập thông tin chung'!B6</f>
        <v>Mã dự án: 0070886</v>
      </c>
      <c r="B10" s="128"/>
      <c r="C10" s="130"/>
      <c r="D10" s="130"/>
      <c r="E10" s="130"/>
      <c r="F10" s="130"/>
      <c r="G10" s="130"/>
      <c r="H10" s="130"/>
      <c r="I10" s="130"/>
      <c r="J10" s="130"/>
      <c r="K10" s="130"/>
      <c r="L10" s="130"/>
    </row>
    <row r="11" spans="1:12" ht="17" x14ac:dyDescent="0.2">
      <c r="A11" s="358" t="str">
        <f>'Nhập thông tin chung'!$A$9&amp;": "</f>
        <v xml:space="preserve">Tên công trình, hạng mục công trình hoàn thành (nếu có): </v>
      </c>
      <c r="B11" s="128"/>
      <c r="C11" s="189"/>
      <c r="D11" s="189"/>
      <c r="E11" s="189"/>
      <c r="F11" s="189"/>
      <c r="G11" s="189"/>
      <c r="H11" s="189"/>
      <c r="I11" s="189"/>
      <c r="J11" s="189"/>
      <c r="K11" s="189"/>
      <c r="L11" s="189"/>
    </row>
    <row r="12" spans="1:12" ht="17" x14ac:dyDescent="0.2">
      <c r="A12" s="358" t="str">
        <f>'Nhập thông tin chung'!C11&amp;": " &amp;'Nhập thông tin chung'!D11</f>
        <v>Chủ đầu tư: UBND huyện Hương Khê</v>
      </c>
      <c r="B12" s="68"/>
      <c r="C12" s="69"/>
      <c r="D12" s="67"/>
      <c r="E12" s="91"/>
      <c r="F12" s="67"/>
      <c r="G12" s="67"/>
      <c r="H12" s="67"/>
      <c r="I12" s="91"/>
      <c r="J12" s="67"/>
      <c r="K12" s="67"/>
      <c r="L12" s="67"/>
    </row>
    <row r="13" spans="1:12" ht="17" x14ac:dyDescent="0.2">
      <c r="A13" s="358" t="str">
        <f>'Nhập thông tin chung'!C12&amp;": " &amp;'Nhập thông tin chung'!D12</f>
        <v>Tên cơ quan cho vay, thanh toán: Kho bạc Nhà nước Hà Tĩnh</v>
      </c>
      <c r="B13" s="68"/>
      <c r="C13" s="69"/>
      <c r="D13" s="67"/>
      <c r="E13" s="91"/>
      <c r="F13" s="67"/>
      <c r="G13" s="67"/>
      <c r="H13" s="67"/>
      <c r="I13" s="91"/>
      <c r="J13" s="67"/>
      <c r="K13" s="67"/>
      <c r="L13" s="67"/>
    </row>
    <row r="14" spans="1:12" ht="5" customHeight="1" x14ac:dyDescent="0.2">
      <c r="A14" s="89"/>
      <c r="B14" s="68"/>
      <c r="C14" s="69"/>
      <c r="D14" s="91"/>
      <c r="E14" s="91"/>
      <c r="F14" s="91"/>
      <c r="G14" s="91"/>
      <c r="H14" s="91"/>
      <c r="I14" s="91"/>
      <c r="J14" s="91"/>
      <c r="K14" s="91"/>
      <c r="L14" s="91"/>
    </row>
    <row r="15" spans="1:12" ht="17" x14ac:dyDescent="0.2">
      <c r="A15" s="80" t="s">
        <v>152</v>
      </c>
      <c r="B15" s="70"/>
      <c r="C15" s="67"/>
      <c r="D15" s="67"/>
      <c r="E15" s="91"/>
      <c r="F15" s="67"/>
      <c r="G15" s="67"/>
      <c r="H15" s="67"/>
      <c r="I15" s="91"/>
      <c r="J15" s="67"/>
      <c r="K15" s="67"/>
      <c r="L15" s="67"/>
    </row>
    <row r="16" spans="1:12" ht="17" x14ac:dyDescent="0.2">
      <c r="A16" s="196"/>
      <c r="B16" s="117"/>
      <c r="C16" s="117"/>
      <c r="D16" s="117"/>
      <c r="E16" s="117"/>
      <c r="F16" s="117"/>
      <c r="G16" s="117"/>
      <c r="H16" s="117"/>
      <c r="I16" s="117"/>
      <c r="J16" s="117"/>
      <c r="K16" s="117"/>
      <c r="L16" s="83" t="s">
        <v>128</v>
      </c>
    </row>
    <row r="17" spans="1:18" s="6" customFormat="1" ht="17" x14ac:dyDescent="0.2">
      <c r="A17" s="438" t="s">
        <v>61</v>
      </c>
      <c r="B17" s="438" t="s">
        <v>35</v>
      </c>
      <c r="C17" s="438" t="s">
        <v>36</v>
      </c>
      <c r="D17" s="438"/>
      <c r="E17" s="438"/>
      <c r="F17" s="438"/>
      <c r="G17" s="438" t="s">
        <v>37</v>
      </c>
      <c r="H17" s="438"/>
      <c r="I17" s="438"/>
      <c r="J17" s="438"/>
      <c r="K17" s="438" t="s">
        <v>240</v>
      </c>
      <c r="L17" s="438" t="s">
        <v>15</v>
      </c>
    </row>
    <row r="18" spans="1:18" s="6" customFormat="1" ht="17" x14ac:dyDescent="0.2">
      <c r="A18" s="438"/>
      <c r="B18" s="438"/>
      <c r="C18" s="438" t="s">
        <v>150</v>
      </c>
      <c r="D18" s="438" t="s">
        <v>151</v>
      </c>
      <c r="E18" s="438"/>
      <c r="F18" s="438"/>
      <c r="G18" s="438" t="s">
        <v>150</v>
      </c>
      <c r="H18" s="438" t="s">
        <v>151</v>
      </c>
      <c r="I18" s="438"/>
      <c r="J18" s="438"/>
      <c r="K18" s="438"/>
      <c r="L18" s="438"/>
    </row>
    <row r="19" spans="1:18" s="7" customFormat="1" ht="28" x14ac:dyDescent="0.2">
      <c r="A19" s="438"/>
      <c r="B19" s="438"/>
      <c r="C19" s="438"/>
      <c r="D19" s="137" t="s">
        <v>5</v>
      </c>
      <c r="E19" s="137" t="s">
        <v>65</v>
      </c>
      <c r="F19" s="137" t="s">
        <v>66</v>
      </c>
      <c r="G19" s="438"/>
      <c r="H19" s="137" t="s">
        <v>5</v>
      </c>
      <c r="I19" s="137" t="s">
        <v>65</v>
      </c>
      <c r="J19" s="137" t="s">
        <v>66</v>
      </c>
      <c r="K19" s="438"/>
      <c r="L19" s="438">
        <v>5</v>
      </c>
    </row>
    <row r="20" spans="1:18" s="7" customFormat="1" ht="17" x14ac:dyDescent="0.2">
      <c r="A20" s="188">
        <v>1</v>
      </c>
      <c r="B20" s="188">
        <v>2</v>
      </c>
      <c r="C20" s="188">
        <v>3</v>
      </c>
      <c r="D20" s="188" t="s">
        <v>149</v>
      </c>
      <c r="E20" s="188">
        <v>5</v>
      </c>
      <c r="F20" s="188">
        <v>6</v>
      </c>
      <c r="G20" s="188">
        <v>7</v>
      </c>
      <c r="H20" s="188" t="s">
        <v>209</v>
      </c>
      <c r="I20" s="188">
        <v>9</v>
      </c>
      <c r="J20" s="188">
        <v>10</v>
      </c>
      <c r="K20" s="188" t="s">
        <v>210</v>
      </c>
      <c r="L20" s="188">
        <v>12</v>
      </c>
    </row>
    <row r="21" spans="1:18" s="7" customFormat="1" ht="17" x14ac:dyDescent="0.2">
      <c r="A21" s="186">
        <v>1</v>
      </c>
      <c r="B21" s="187" t="s">
        <v>153</v>
      </c>
      <c r="C21" s="192"/>
      <c r="D21" s="192"/>
      <c r="E21" s="192"/>
      <c r="F21" s="192"/>
      <c r="G21" s="192"/>
      <c r="H21" s="192"/>
      <c r="I21" s="192"/>
      <c r="J21" s="192"/>
      <c r="K21" s="192"/>
      <c r="L21" s="193"/>
      <c r="M21" s="445"/>
      <c r="N21" s="446"/>
      <c r="O21" s="446"/>
      <c r="P21" s="446"/>
      <c r="Q21" s="446"/>
      <c r="R21" s="446"/>
    </row>
    <row r="22" spans="1:18" s="7" customFormat="1" ht="17" x14ac:dyDescent="0.2">
      <c r="A22" s="72">
        <v>2</v>
      </c>
      <c r="B22" s="73" t="s">
        <v>154</v>
      </c>
      <c r="C22" s="82">
        <f t="shared" ref="C22:F22" si="0">C23+C24</f>
        <v>11100000000</v>
      </c>
      <c r="D22" s="82">
        <f t="shared" si="0"/>
        <v>11030000000</v>
      </c>
      <c r="E22" s="82">
        <f t="shared" si="0"/>
        <v>7030000000</v>
      </c>
      <c r="F22" s="82">
        <f t="shared" si="0"/>
        <v>4000000000</v>
      </c>
      <c r="G22" s="82">
        <f t="shared" ref="G22:J22" si="1">G23+G24</f>
        <v>11100000000</v>
      </c>
      <c r="H22" s="82">
        <f t="shared" si="1"/>
        <v>11030000000</v>
      </c>
      <c r="I22" s="82">
        <f t="shared" si="1"/>
        <v>7030000000</v>
      </c>
      <c r="J22" s="82">
        <f t="shared" si="1"/>
        <v>4000000000</v>
      </c>
      <c r="K22" s="82">
        <f>D22-H22</f>
        <v>0</v>
      </c>
      <c r="L22" s="194"/>
      <c r="M22" s="26"/>
      <c r="N22" s="27"/>
      <c r="O22" s="27"/>
      <c r="P22" s="27"/>
      <c r="Q22" s="27"/>
    </row>
    <row r="23" spans="1:18" s="7" customFormat="1" ht="17" x14ac:dyDescent="0.2">
      <c r="A23" s="86"/>
      <c r="B23" s="87" t="s">
        <v>105</v>
      </c>
      <c r="C23" s="191">
        <v>6000000000</v>
      </c>
      <c r="D23" s="191">
        <f>E23+F23</f>
        <v>6000000000</v>
      </c>
      <c r="E23" s="191">
        <v>3000000000</v>
      </c>
      <c r="F23" s="191">
        <v>3000000000</v>
      </c>
      <c r="G23" s="191">
        <v>6000000000</v>
      </c>
      <c r="H23" s="191">
        <f>I23+J23</f>
        <v>6000000000</v>
      </c>
      <c r="I23" s="191">
        <v>3000000000</v>
      </c>
      <c r="J23" s="191">
        <v>3000000000</v>
      </c>
      <c r="K23" s="191">
        <f>D23-H23</f>
        <v>0</v>
      </c>
      <c r="L23" s="195"/>
      <c r="M23" s="27"/>
      <c r="N23" s="27"/>
      <c r="O23" s="27"/>
      <c r="P23" s="27"/>
      <c r="Q23" s="27"/>
    </row>
    <row r="24" spans="1:18" s="7" customFormat="1" ht="17" x14ac:dyDescent="0.2">
      <c r="A24" s="75"/>
      <c r="B24" s="76" t="s">
        <v>155</v>
      </c>
      <c r="C24" s="139">
        <v>5100000000</v>
      </c>
      <c r="D24" s="139">
        <f>E24+F24</f>
        <v>5030000000</v>
      </c>
      <c r="E24" s="139">
        <v>4030000000</v>
      </c>
      <c r="F24" s="139">
        <v>1000000000</v>
      </c>
      <c r="G24" s="139">
        <v>5100000000</v>
      </c>
      <c r="H24" s="139">
        <f>I24+J24</f>
        <v>5030000000</v>
      </c>
      <c r="I24" s="139">
        <v>4030000000</v>
      </c>
      <c r="J24" s="139">
        <v>1000000000</v>
      </c>
      <c r="K24" s="139">
        <f>D24-H24</f>
        <v>0</v>
      </c>
      <c r="L24" s="77"/>
      <c r="M24" s="27"/>
      <c r="N24" s="27"/>
      <c r="O24" s="27"/>
      <c r="P24" s="27"/>
      <c r="Q24" s="27"/>
    </row>
    <row r="25" spans="1:18" ht="5" customHeight="1" x14ac:dyDescent="0.2">
      <c r="A25" s="78"/>
      <c r="B25" s="78"/>
      <c r="C25" s="78"/>
      <c r="D25" s="78"/>
      <c r="E25" s="78"/>
      <c r="F25" s="78"/>
      <c r="G25" s="78"/>
      <c r="H25" s="78"/>
      <c r="I25" s="78"/>
      <c r="J25" s="79"/>
      <c r="K25" s="78"/>
      <c r="L25" s="78" t="s">
        <v>44</v>
      </c>
    </row>
    <row r="26" spans="1:18" ht="17" x14ac:dyDescent="0.2">
      <c r="A26" s="80" t="s">
        <v>159</v>
      </c>
      <c r="B26" s="80"/>
      <c r="C26" s="78"/>
      <c r="D26" s="78"/>
      <c r="E26" s="78"/>
      <c r="F26" s="78"/>
      <c r="G26" s="78"/>
      <c r="H26" s="78"/>
      <c r="I26" s="78"/>
      <c r="J26" s="79"/>
      <c r="K26" s="78"/>
      <c r="L26" s="78"/>
    </row>
    <row r="27" spans="1:18" ht="17" x14ac:dyDescent="0.2">
      <c r="A27" s="45"/>
      <c r="B27" s="111" t="s">
        <v>160</v>
      </c>
      <c r="C27" s="51"/>
      <c r="D27" s="51"/>
      <c r="E27" s="51"/>
      <c r="F27" s="51"/>
      <c r="G27" s="51"/>
      <c r="H27" s="51"/>
      <c r="I27" s="51"/>
      <c r="J27" s="47"/>
      <c r="K27" s="51"/>
      <c r="L27" s="51"/>
      <c r="M27" s="44"/>
    </row>
    <row r="28" spans="1:18" ht="17" x14ac:dyDescent="0.2">
      <c r="A28" s="45"/>
      <c r="B28" s="190" t="s">
        <v>163</v>
      </c>
      <c r="C28" s="51"/>
      <c r="D28" s="51"/>
      <c r="E28" s="51"/>
      <c r="F28" s="51"/>
      <c r="G28" s="51"/>
      <c r="H28" s="51"/>
      <c r="I28" s="51"/>
      <c r="J28" s="47"/>
      <c r="K28" s="51"/>
      <c r="L28" s="51"/>
      <c r="M28" s="44"/>
    </row>
    <row r="29" spans="1:18" ht="17" x14ac:dyDescent="0.2">
      <c r="A29" s="45"/>
      <c r="B29" s="111" t="s">
        <v>161</v>
      </c>
      <c r="C29" s="51"/>
      <c r="D29" s="51"/>
      <c r="E29" s="51"/>
      <c r="F29" s="51"/>
      <c r="G29" s="51"/>
      <c r="H29" s="51"/>
      <c r="I29" s="51"/>
      <c r="J29" s="47"/>
      <c r="K29" s="51"/>
      <c r="L29" s="51"/>
      <c r="M29" s="44"/>
    </row>
    <row r="30" spans="1:18" ht="17" x14ac:dyDescent="0.2">
      <c r="A30" s="45"/>
      <c r="B30" s="111" t="s">
        <v>162</v>
      </c>
      <c r="C30" s="51"/>
      <c r="D30" s="51"/>
      <c r="E30" s="51"/>
      <c r="F30" s="51"/>
      <c r="G30" s="51"/>
      <c r="H30" s="51"/>
      <c r="I30" s="51"/>
      <c r="J30" s="47"/>
      <c r="K30" s="51"/>
      <c r="L30" s="51"/>
      <c r="M30" s="44"/>
    </row>
    <row r="31" spans="1:18" ht="17" x14ac:dyDescent="0.2">
      <c r="A31" s="52"/>
      <c r="B31" s="53"/>
      <c r="C31" s="54"/>
      <c r="E31" s="55"/>
      <c r="F31" s="318" t="str">
        <f>'Biểu 1'!E72</f>
        <v>Hà Tĩnh, ngày 07 tháng 08 năm 2020</v>
      </c>
      <c r="G31" s="49"/>
      <c r="H31" s="51"/>
      <c r="I31" s="51"/>
      <c r="J31" s="47"/>
      <c r="K31" s="51"/>
      <c r="L31" s="55" t="s">
        <v>165</v>
      </c>
      <c r="M31" s="29"/>
    </row>
    <row r="32" spans="1:18" ht="17" x14ac:dyDescent="0.2">
      <c r="A32" s="442" t="s">
        <v>60</v>
      </c>
      <c r="B32" s="442"/>
      <c r="C32" s="442"/>
      <c r="D32" s="442"/>
      <c r="E32" s="442"/>
      <c r="F32" s="443"/>
      <c r="G32" s="444" t="s">
        <v>67</v>
      </c>
      <c r="H32" s="442"/>
      <c r="I32" s="442"/>
      <c r="J32" s="442"/>
      <c r="K32" s="442"/>
      <c r="L32" s="442"/>
    </row>
    <row r="33" spans="1:12" ht="17" x14ac:dyDescent="0.2">
      <c r="A33" s="442" t="s">
        <v>59</v>
      </c>
      <c r="B33" s="442"/>
      <c r="C33" s="442"/>
      <c r="D33" s="442" t="s">
        <v>69</v>
      </c>
      <c r="E33" s="442"/>
      <c r="F33" s="443"/>
      <c r="G33" s="442" t="s">
        <v>68</v>
      </c>
      <c r="H33" s="442"/>
      <c r="I33" s="442" t="s">
        <v>69</v>
      </c>
      <c r="J33" s="442"/>
      <c r="K33" s="442"/>
      <c r="L33" s="442"/>
    </row>
    <row r="34" spans="1:12" ht="17" x14ac:dyDescent="0.2">
      <c r="A34" s="450" t="s">
        <v>166</v>
      </c>
      <c r="B34" s="450"/>
      <c r="C34" s="450"/>
      <c r="D34" s="450" t="s">
        <v>172</v>
      </c>
      <c r="E34" s="450"/>
      <c r="F34" s="451"/>
      <c r="G34" s="450" t="s">
        <v>166</v>
      </c>
      <c r="H34" s="450"/>
      <c r="I34" s="450" t="s">
        <v>172</v>
      </c>
      <c r="J34" s="450"/>
      <c r="K34" s="450"/>
      <c r="L34" s="450"/>
    </row>
    <row r="35" spans="1:12" ht="17" x14ac:dyDescent="0.2">
      <c r="A35" s="46"/>
      <c r="B35" s="45"/>
      <c r="C35" s="45"/>
      <c r="D35" s="53"/>
      <c r="E35" s="53"/>
      <c r="F35" s="56"/>
      <c r="G35" s="46"/>
      <c r="H35" s="49"/>
      <c r="I35" s="49"/>
      <c r="J35" s="49"/>
      <c r="K35" s="199"/>
      <c r="L35" s="199"/>
    </row>
    <row r="36" spans="1:12" ht="17" x14ac:dyDescent="0.2">
      <c r="A36" s="46"/>
      <c r="B36" s="45"/>
      <c r="C36" s="45"/>
      <c r="D36" s="53"/>
      <c r="E36" s="53"/>
      <c r="F36" s="56"/>
      <c r="G36" s="46"/>
      <c r="H36" s="48"/>
      <c r="I36" s="48"/>
      <c r="J36" s="48"/>
      <c r="K36" s="50"/>
      <c r="L36" s="50"/>
    </row>
    <row r="37" spans="1:12" ht="17" x14ac:dyDescent="0.2">
      <c r="A37" s="46"/>
      <c r="B37" s="45"/>
      <c r="C37" s="45"/>
      <c r="D37" s="53"/>
      <c r="E37" s="53"/>
      <c r="F37" s="56"/>
      <c r="G37" s="46"/>
      <c r="H37" s="48"/>
      <c r="I37" s="48"/>
      <c r="J37" s="48"/>
      <c r="K37" s="50"/>
      <c r="L37" s="50"/>
    </row>
    <row r="38" spans="1:12" ht="17" x14ac:dyDescent="0.2">
      <c r="A38" s="46"/>
      <c r="B38" s="45"/>
      <c r="C38" s="45"/>
      <c r="D38" s="53"/>
      <c r="E38" s="53"/>
      <c r="F38" s="56"/>
      <c r="G38" s="46"/>
      <c r="H38" s="48"/>
      <c r="I38" s="48"/>
      <c r="J38" s="48"/>
      <c r="K38" s="48"/>
      <c r="L38" s="48"/>
    </row>
    <row r="39" spans="1:12" ht="17" x14ac:dyDescent="0.2">
      <c r="A39" s="400" t="str">
        <f>'Nhập thông tin chung'!D15</f>
        <v>TRẦN THỊ KẾ TOÁN</v>
      </c>
      <c r="B39" s="400"/>
      <c r="C39" s="400"/>
      <c r="D39" s="400" t="str">
        <f>'Nhập thông tin chung'!B15</f>
        <v>NGUYỄN GIÁM ĐỐC</v>
      </c>
      <c r="E39" s="400"/>
      <c r="F39" s="449"/>
      <c r="G39" s="46"/>
      <c r="H39" s="48"/>
      <c r="I39" s="48"/>
      <c r="J39" s="48"/>
      <c r="K39" s="50"/>
      <c r="L39" s="50"/>
    </row>
    <row r="40" spans="1:12" ht="17" x14ac:dyDescent="0.2">
      <c r="A40" s="197"/>
      <c r="B40" s="197"/>
      <c r="C40" s="48"/>
      <c r="D40" s="48"/>
      <c r="E40" s="48"/>
      <c r="F40" s="48"/>
      <c r="G40" s="48"/>
      <c r="H40" s="48"/>
      <c r="I40" s="48"/>
      <c r="J40" s="48"/>
      <c r="K40" s="448"/>
      <c r="L40" s="448"/>
    </row>
    <row r="41" spans="1:12" ht="17" x14ac:dyDescent="0.2">
      <c r="A41" s="197"/>
      <c r="B41" s="198" t="s">
        <v>164</v>
      </c>
      <c r="C41" s="48"/>
      <c r="D41" s="48"/>
      <c r="E41" s="48"/>
      <c r="F41" s="48"/>
      <c r="G41" s="48"/>
      <c r="H41" s="48"/>
      <c r="I41" s="48"/>
      <c r="J41" s="48"/>
      <c r="K41" s="448"/>
      <c r="L41" s="448"/>
    </row>
    <row r="42" spans="1:12" ht="17" x14ac:dyDescent="0.2">
      <c r="A42" s="197"/>
      <c r="B42" s="197"/>
      <c r="C42" s="48"/>
      <c r="D42" s="48"/>
      <c r="E42" s="48"/>
      <c r="F42" s="48"/>
      <c r="G42" s="48"/>
      <c r="H42" s="48"/>
      <c r="I42" s="48"/>
      <c r="J42" s="48"/>
      <c r="K42" s="448"/>
      <c r="L42" s="448"/>
    </row>
    <row r="43" spans="1:12" ht="17" x14ac:dyDescent="0.2">
      <c r="A43" s="448"/>
      <c r="B43" s="448"/>
      <c r="C43" s="48"/>
      <c r="D43" s="48"/>
      <c r="E43" s="48"/>
      <c r="F43" s="48"/>
      <c r="G43" s="48"/>
      <c r="H43" s="48"/>
      <c r="I43" s="48"/>
      <c r="J43" s="48"/>
      <c r="K43" s="448"/>
      <c r="L43" s="448"/>
    </row>
    <row r="44" spans="1:12" ht="17" x14ac:dyDescent="0.2">
      <c r="A44" s="452"/>
      <c r="B44" s="452"/>
      <c r="C44" s="57"/>
      <c r="D44" s="57"/>
      <c r="E44" s="90"/>
      <c r="F44" s="57"/>
      <c r="G44" s="57"/>
      <c r="H44" s="57"/>
      <c r="I44" s="90"/>
      <c r="J44" s="57"/>
      <c r="K44" s="452"/>
      <c r="L44" s="452"/>
    </row>
    <row r="45" spans="1:12" ht="17" x14ac:dyDescent="0.2">
      <c r="A45" s="448"/>
      <c r="B45" s="448"/>
      <c r="C45" s="48"/>
      <c r="D45" s="48"/>
      <c r="E45" s="48"/>
      <c r="F45" s="48"/>
      <c r="G45" s="48"/>
      <c r="H45" s="48"/>
      <c r="I45" s="48"/>
      <c r="J45" s="58"/>
      <c r="K45" s="448"/>
      <c r="L45" s="448"/>
    </row>
    <row r="46" spans="1:12" ht="17" x14ac:dyDescent="0.2">
      <c r="A46" s="448"/>
      <c r="B46" s="448"/>
      <c r="C46" s="48"/>
      <c r="D46" s="48"/>
      <c r="E46" s="48"/>
      <c r="F46" s="48"/>
      <c r="G46" s="48"/>
      <c r="H46" s="48"/>
      <c r="I46" s="48"/>
      <c r="J46" s="58"/>
      <c r="K46" s="448"/>
      <c r="L46" s="448"/>
    </row>
    <row r="47" spans="1:12" ht="20" customHeight="1" x14ac:dyDescent="0.2">
      <c r="A47" s="49"/>
      <c r="B47" s="49"/>
      <c r="C47" s="49"/>
      <c r="D47" s="49"/>
      <c r="E47" s="49"/>
      <c r="F47" s="49"/>
      <c r="G47" s="49"/>
      <c r="H47" s="49"/>
      <c r="I47" s="49"/>
      <c r="J47" s="49"/>
      <c r="K47" s="49"/>
      <c r="L47" s="49"/>
    </row>
  </sheetData>
  <mergeCells count="41">
    <mergeCell ref="A46:B46"/>
    <mergeCell ref="K46:L46"/>
    <mergeCell ref="K42:L42"/>
    <mergeCell ref="A43:B43"/>
    <mergeCell ref="K43:L43"/>
    <mergeCell ref="A44:B44"/>
    <mergeCell ref="K44:L44"/>
    <mergeCell ref="K40:L40"/>
    <mergeCell ref="K41:L41"/>
    <mergeCell ref="K17:K19"/>
    <mergeCell ref="L17:L19"/>
    <mergeCell ref="A45:B45"/>
    <mergeCell ref="K45:L45"/>
    <mergeCell ref="C18:C19"/>
    <mergeCell ref="D18:F18"/>
    <mergeCell ref="G18:G19"/>
    <mergeCell ref="A39:C39"/>
    <mergeCell ref="D39:F39"/>
    <mergeCell ref="A34:C34"/>
    <mergeCell ref="D34:F34"/>
    <mergeCell ref="G34:H34"/>
    <mergeCell ref="I34:L34"/>
    <mergeCell ref="M21:R21"/>
    <mergeCell ref="A6:L6"/>
    <mergeCell ref="A7:L7"/>
    <mergeCell ref="C17:F17"/>
    <mergeCell ref="G17:J17"/>
    <mergeCell ref="A17:A19"/>
    <mergeCell ref="B17:B19"/>
    <mergeCell ref="H4:K4"/>
    <mergeCell ref="H5:K5"/>
    <mergeCell ref="H18:J18"/>
    <mergeCell ref="A2:L2"/>
    <mergeCell ref="G33:H33"/>
    <mergeCell ref="A33:C33"/>
    <mergeCell ref="D33:F33"/>
    <mergeCell ref="I33:L33"/>
    <mergeCell ref="B4:E4"/>
    <mergeCell ref="B5:E5"/>
    <mergeCell ref="G32:L32"/>
    <mergeCell ref="A32:F32"/>
  </mergeCells>
  <phoneticPr fontId="7" type="noConversion"/>
  <printOptions horizontalCentered="1"/>
  <pageMargins left="0.24" right="0.25" top="0.19685039370078741" bottom="0.19685039370078741" header="0.19685039370078741" footer="0.19685039370078741"/>
  <pageSetup paperSize="9" scale="95" firstPageNumber="7" orientation="landscape" r:id="rId1"/>
  <headerFooter alignWithMargins="0">
    <oddFooter>&amp;C&amp;"Times New Roman,thường"&amp;P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M50"/>
  <sheetViews>
    <sheetView view="pageBreakPreview" topLeftCell="A9" zoomScaleSheetLayoutView="100" workbookViewId="0">
      <selection activeCell="B35" sqref="B35"/>
    </sheetView>
  </sheetViews>
  <sheetFormatPr baseColWidth="10" defaultColWidth="8.7109375" defaultRowHeight="22" customHeight="1" x14ac:dyDescent="0.2"/>
  <cols>
    <col min="1" max="1" width="5.42578125" style="369" customWidth="1"/>
    <col min="2" max="2" width="27.28515625" style="214" customWidth="1"/>
    <col min="3" max="6" width="14.5703125" style="214" customWidth="1"/>
    <col min="7" max="16384" width="8.7109375" style="214"/>
  </cols>
  <sheetData>
    <row r="1" spans="1:7" s="200" customFormat="1" ht="17" x14ac:dyDescent="0.2">
      <c r="A1" s="365"/>
      <c r="B1" s="120"/>
      <c r="C1" s="120"/>
      <c r="D1" s="120"/>
      <c r="E1" s="120"/>
      <c r="F1" s="120" t="s">
        <v>18</v>
      </c>
    </row>
    <row r="2" spans="1:7" s="200" customFormat="1" ht="17" x14ac:dyDescent="0.2">
      <c r="A2" s="441" t="s">
        <v>106</v>
      </c>
      <c r="B2" s="441"/>
      <c r="C2" s="441"/>
      <c r="D2" s="441"/>
      <c r="E2" s="441"/>
      <c r="F2" s="441"/>
    </row>
    <row r="3" spans="1:7" s="200" customFormat="1" ht="5" customHeight="1" x14ac:dyDescent="0.2">
      <c r="A3" s="364"/>
      <c r="B3" s="221"/>
      <c r="C3" s="221"/>
      <c r="D3" s="221"/>
      <c r="E3" s="221"/>
      <c r="F3" s="221"/>
    </row>
    <row r="4" spans="1:7" s="200" customFormat="1" ht="30" customHeight="1" x14ac:dyDescent="0.2">
      <c r="A4" s="454" t="str">
        <f>UPPER('Nhập thông tin chung'!$D$11)</f>
        <v>UBND HUYỆN HƯƠNG KHÊ</v>
      </c>
      <c r="B4" s="454"/>
      <c r="C4" s="454"/>
      <c r="D4" s="424" t="s">
        <v>107</v>
      </c>
      <c r="E4" s="424"/>
      <c r="F4" s="424"/>
    </row>
    <row r="5" spans="1:7" s="200" customFormat="1" ht="6" customHeight="1" x14ac:dyDescent="0.2">
      <c r="A5" s="426" t="s">
        <v>167</v>
      </c>
      <c r="B5" s="426"/>
      <c r="C5" s="426"/>
      <c r="D5" s="426" t="s">
        <v>167</v>
      </c>
      <c r="E5" s="426"/>
      <c r="F5" s="426"/>
    </row>
    <row r="6" spans="1:7" s="200" customFormat="1" ht="17" x14ac:dyDescent="0.2">
      <c r="A6" s="365"/>
      <c r="B6" s="120"/>
      <c r="C6" s="120"/>
      <c r="D6" s="120"/>
      <c r="E6" s="120"/>
      <c r="F6" s="120"/>
    </row>
    <row r="7" spans="1:7" s="200" customFormat="1" ht="20" customHeight="1" x14ac:dyDescent="0.2">
      <c r="A7" s="453" t="s">
        <v>70</v>
      </c>
      <c r="B7" s="453"/>
      <c r="C7" s="453"/>
      <c r="D7" s="453"/>
      <c r="E7" s="453"/>
      <c r="F7" s="453"/>
    </row>
    <row r="8" spans="1:7" s="200" customFormat="1" ht="20" customHeight="1" x14ac:dyDescent="0.2">
      <c r="A8" s="455" t="s">
        <v>19</v>
      </c>
      <c r="B8" s="455"/>
      <c r="C8" s="455"/>
      <c r="D8" s="455"/>
      <c r="E8" s="455"/>
      <c r="F8" s="455"/>
      <c r="G8" s="202"/>
    </row>
    <row r="9" spans="1:7" s="206" customFormat="1" ht="42" x14ac:dyDescent="0.2">
      <c r="A9" s="203" t="s">
        <v>61</v>
      </c>
      <c r="B9" s="204" t="s">
        <v>4</v>
      </c>
      <c r="C9" s="181" t="s">
        <v>168</v>
      </c>
      <c r="D9" s="181" t="s">
        <v>169</v>
      </c>
      <c r="E9" s="181" t="s">
        <v>170</v>
      </c>
      <c r="F9" s="181" t="s">
        <v>126</v>
      </c>
      <c r="G9" s="205"/>
    </row>
    <row r="10" spans="1:7" s="200" customFormat="1" ht="17" x14ac:dyDescent="0.2">
      <c r="A10" s="215">
        <v>1</v>
      </c>
      <c r="B10" s="216">
        <v>2</v>
      </c>
      <c r="C10" s="215">
        <v>3</v>
      </c>
      <c r="D10" s="215">
        <v>4</v>
      </c>
      <c r="E10" s="215">
        <v>5</v>
      </c>
      <c r="F10" s="215">
        <v>6</v>
      </c>
      <c r="G10" s="202"/>
    </row>
    <row r="11" spans="1:7" s="200" customFormat="1" ht="17" x14ac:dyDescent="0.2">
      <c r="A11" s="366"/>
      <c r="B11" s="141" t="s">
        <v>5</v>
      </c>
      <c r="C11" s="360">
        <f>C12+C13+C16+C18+C19+C28+C36</f>
        <v>12453200000</v>
      </c>
      <c r="D11" s="360">
        <f>D12+D13+D16+D18+D19+D28+D36</f>
        <v>12453200000</v>
      </c>
      <c r="E11" s="71"/>
      <c r="F11" s="71">
        <f>F12+F13+F16+F18+F19+F28+F36</f>
        <v>11550630000</v>
      </c>
      <c r="G11" s="202"/>
    </row>
    <row r="12" spans="1:7" s="200" customFormat="1" ht="17" x14ac:dyDescent="0.2">
      <c r="A12" s="174" t="s">
        <v>46</v>
      </c>
      <c r="B12" s="218" t="s">
        <v>50</v>
      </c>
      <c r="C12" s="104">
        <v>130000000</v>
      </c>
      <c r="D12" s="104">
        <v>130000000</v>
      </c>
      <c r="E12" s="104">
        <f>D12</f>
        <v>130000000</v>
      </c>
      <c r="F12" s="104">
        <f>E12</f>
        <v>130000000</v>
      </c>
      <c r="G12" s="202"/>
    </row>
    <row r="13" spans="1:7" s="200" customFormat="1" ht="17" x14ac:dyDescent="0.2">
      <c r="A13" s="174" t="s">
        <v>47</v>
      </c>
      <c r="B13" s="218" t="s">
        <v>51</v>
      </c>
      <c r="C13" s="104">
        <v>9125125000</v>
      </c>
      <c r="D13" s="104">
        <f>D14+D15</f>
        <v>9125125000</v>
      </c>
      <c r="E13" s="104">
        <f>E14+E15</f>
        <v>9025000000</v>
      </c>
      <c r="F13" s="104">
        <f>F14+F15</f>
        <v>8765430000</v>
      </c>
      <c r="G13" s="202"/>
    </row>
    <row r="14" spans="1:7" s="200" customFormat="1" ht="17" x14ac:dyDescent="0.2">
      <c r="A14" s="103">
        <v>1</v>
      </c>
      <c r="B14" s="217" t="s">
        <v>225</v>
      </c>
      <c r="C14" s="375"/>
      <c r="D14" s="375">
        <v>4352100000</v>
      </c>
      <c r="E14" s="375">
        <f>D14-125000</f>
        <v>4351975000</v>
      </c>
      <c r="F14" s="375">
        <v>4350975000</v>
      </c>
      <c r="G14" s="202"/>
    </row>
    <row r="15" spans="1:7" s="200" customFormat="1" ht="17" x14ac:dyDescent="0.2">
      <c r="A15" s="103">
        <v>2</v>
      </c>
      <c r="B15" s="217" t="s">
        <v>226</v>
      </c>
      <c r="C15" s="375"/>
      <c r="D15" s="375">
        <v>4773025000</v>
      </c>
      <c r="E15" s="375">
        <v>4673025000</v>
      </c>
      <c r="F15" s="375">
        <v>4414455000</v>
      </c>
      <c r="G15" s="202"/>
    </row>
    <row r="16" spans="1:7" s="200" customFormat="1" ht="17" x14ac:dyDescent="0.2">
      <c r="A16" s="174" t="s">
        <v>48</v>
      </c>
      <c r="B16" s="218" t="s">
        <v>42</v>
      </c>
      <c r="C16" s="104">
        <v>450000000</v>
      </c>
      <c r="D16" s="104">
        <f>D17</f>
        <v>450000000</v>
      </c>
      <c r="E16" s="104">
        <f>E17</f>
        <v>450000000</v>
      </c>
      <c r="F16" s="104">
        <f>F17</f>
        <v>450000000</v>
      </c>
      <c r="G16" s="152"/>
    </row>
    <row r="17" spans="1:7" s="200" customFormat="1" ht="17" x14ac:dyDescent="0.2">
      <c r="A17" s="103"/>
      <c r="B17" s="217" t="s">
        <v>228</v>
      </c>
      <c r="C17" s="375"/>
      <c r="D17" s="375">
        <v>450000000</v>
      </c>
      <c r="E17" s="375">
        <v>450000000</v>
      </c>
      <c r="F17" s="375">
        <v>450000000</v>
      </c>
      <c r="G17" s="152"/>
    </row>
    <row r="18" spans="1:7" s="200" customFormat="1" ht="17" x14ac:dyDescent="0.2">
      <c r="A18" s="174" t="s">
        <v>71</v>
      </c>
      <c r="B18" s="218" t="s">
        <v>52</v>
      </c>
      <c r="C18" s="104">
        <v>235425000</v>
      </c>
      <c r="D18" s="104">
        <v>235425000</v>
      </c>
      <c r="E18" s="104"/>
      <c r="F18" s="104">
        <v>500000000</v>
      </c>
      <c r="G18" s="202"/>
    </row>
    <row r="19" spans="1:7" s="200" customFormat="1" ht="17" x14ac:dyDescent="0.2">
      <c r="A19" s="174" t="s">
        <v>72</v>
      </c>
      <c r="B19" s="218" t="s">
        <v>53</v>
      </c>
      <c r="C19" s="104">
        <f>C20+C21+C22+C25+C26+C27</f>
        <v>1625000000</v>
      </c>
      <c r="D19" s="104">
        <f>D20+D21+D22+D25+D26+D27</f>
        <v>1625000000</v>
      </c>
      <c r="E19" s="104"/>
      <c r="F19" s="104">
        <f>F20+F21+F22+F25+F26+F27</f>
        <v>1407200000</v>
      </c>
      <c r="G19" s="202"/>
    </row>
    <row r="20" spans="1:7" s="200" customFormat="1" ht="17" x14ac:dyDescent="0.2">
      <c r="A20" s="105">
        <v>1</v>
      </c>
      <c r="B20" s="217" t="s">
        <v>194</v>
      </c>
      <c r="C20" s="107">
        <v>400000000</v>
      </c>
      <c r="D20" s="107">
        <v>400000000</v>
      </c>
      <c r="E20" s="106"/>
      <c r="F20" s="107">
        <v>400000000</v>
      </c>
      <c r="G20" s="152"/>
    </row>
    <row r="21" spans="1:7" s="200" customFormat="1" ht="17" x14ac:dyDescent="0.2">
      <c r="A21" s="105">
        <v>2</v>
      </c>
      <c r="B21" s="217" t="s">
        <v>220</v>
      </c>
      <c r="C21" s="107">
        <v>600000000</v>
      </c>
      <c r="D21" s="107">
        <v>600000000</v>
      </c>
      <c r="E21" s="106"/>
      <c r="F21" s="107">
        <v>567200000</v>
      </c>
      <c r="G21" s="152"/>
    </row>
    <row r="22" spans="1:7" s="200" customFormat="1" ht="17" x14ac:dyDescent="0.2">
      <c r="A22" s="105">
        <v>3</v>
      </c>
      <c r="B22" s="217" t="s">
        <v>238</v>
      </c>
      <c r="C22" s="107">
        <f>C23+C24</f>
        <v>75000000</v>
      </c>
      <c r="D22" s="107">
        <f>D23+D24</f>
        <v>75000000</v>
      </c>
      <c r="E22" s="106"/>
      <c r="F22" s="107">
        <f>F23+F24</f>
        <v>75000000</v>
      </c>
      <c r="G22" s="152"/>
    </row>
    <row r="23" spans="1:7" s="223" customFormat="1" ht="17" x14ac:dyDescent="0.2">
      <c r="A23" s="370" t="s">
        <v>221</v>
      </c>
      <c r="B23" s="371" t="s">
        <v>101</v>
      </c>
      <c r="C23" s="372">
        <v>40000000</v>
      </c>
      <c r="D23" s="372">
        <v>40000000</v>
      </c>
      <c r="E23" s="373"/>
      <c r="F23" s="372">
        <v>40000000</v>
      </c>
      <c r="G23" s="240"/>
    </row>
    <row r="24" spans="1:7" s="223" customFormat="1" ht="17" x14ac:dyDescent="0.2">
      <c r="A24" s="370" t="s">
        <v>222</v>
      </c>
      <c r="B24" s="371" t="s">
        <v>102</v>
      </c>
      <c r="C24" s="372">
        <v>35000000</v>
      </c>
      <c r="D24" s="372">
        <v>35000000</v>
      </c>
      <c r="E24" s="373"/>
      <c r="F24" s="372">
        <v>35000000</v>
      </c>
      <c r="G24" s="240"/>
    </row>
    <row r="25" spans="1:7" s="200" customFormat="1" ht="28" x14ac:dyDescent="0.2">
      <c r="A25" s="105">
        <v>4</v>
      </c>
      <c r="B25" s="217" t="s">
        <v>103</v>
      </c>
      <c r="C25" s="107">
        <v>50000000</v>
      </c>
      <c r="D25" s="107">
        <v>50000000</v>
      </c>
      <c r="E25" s="106"/>
      <c r="F25" s="107">
        <v>45000000</v>
      </c>
      <c r="G25" s="152"/>
    </row>
    <row r="26" spans="1:7" s="200" customFormat="1" ht="17" x14ac:dyDescent="0.2">
      <c r="A26" s="105">
        <v>5</v>
      </c>
      <c r="B26" s="217" t="s">
        <v>85</v>
      </c>
      <c r="C26" s="107">
        <v>300000000</v>
      </c>
      <c r="D26" s="107">
        <v>300000000</v>
      </c>
      <c r="E26" s="108"/>
      <c r="F26" s="107">
        <v>300000000</v>
      </c>
      <c r="G26" s="152"/>
    </row>
    <row r="27" spans="1:7" s="200" customFormat="1" ht="28" x14ac:dyDescent="0.2">
      <c r="A27" s="105">
        <v>6</v>
      </c>
      <c r="B27" s="217" t="s">
        <v>97</v>
      </c>
      <c r="C27" s="107">
        <v>200000000</v>
      </c>
      <c r="D27" s="107">
        <v>200000000</v>
      </c>
      <c r="E27" s="108"/>
      <c r="F27" s="107">
        <v>20000000</v>
      </c>
      <c r="G27" s="152"/>
    </row>
    <row r="28" spans="1:7" s="200" customFormat="1" ht="17" x14ac:dyDescent="0.2">
      <c r="A28" s="174" t="s">
        <v>171</v>
      </c>
      <c r="B28" s="218" t="s">
        <v>43</v>
      </c>
      <c r="C28" s="104">
        <f>SUM(C29:C35)</f>
        <v>322650000</v>
      </c>
      <c r="D28" s="104">
        <f>SUM(D29:D35)</f>
        <v>322650000</v>
      </c>
      <c r="E28" s="104"/>
      <c r="F28" s="104">
        <f>SUM(F29:F35)</f>
        <v>298000000</v>
      </c>
      <c r="G28" s="202"/>
    </row>
    <row r="29" spans="1:7" s="200" customFormat="1" ht="17" x14ac:dyDescent="0.2">
      <c r="A29" s="105">
        <v>1</v>
      </c>
      <c r="B29" s="217" t="s">
        <v>98</v>
      </c>
      <c r="C29" s="107">
        <v>80000000</v>
      </c>
      <c r="D29" s="107">
        <v>80000000</v>
      </c>
      <c r="E29" s="107"/>
      <c r="F29" s="107">
        <v>80000000</v>
      </c>
      <c r="G29" s="152"/>
    </row>
    <row r="30" spans="1:7" s="200" customFormat="1" ht="17" x14ac:dyDescent="0.2">
      <c r="A30" s="105">
        <v>2</v>
      </c>
      <c r="B30" s="217" t="s">
        <v>195</v>
      </c>
      <c r="C30" s="107">
        <v>20000000</v>
      </c>
      <c r="D30" s="107">
        <v>20000000</v>
      </c>
      <c r="E30" s="106"/>
      <c r="F30" s="107">
        <v>20000000</v>
      </c>
      <c r="G30" s="152"/>
    </row>
    <row r="31" spans="1:7" s="200" customFormat="1" ht="17" x14ac:dyDescent="0.2">
      <c r="A31" s="105">
        <v>3</v>
      </c>
      <c r="B31" s="217" t="s">
        <v>239</v>
      </c>
      <c r="C31" s="107">
        <v>5000000</v>
      </c>
      <c r="D31" s="107">
        <v>5000000</v>
      </c>
      <c r="E31" s="106"/>
      <c r="F31" s="107">
        <v>5000000</v>
      </c>
      <c r="G31" s="152"/>
    </row>
    <row r="32" spans="1:7" s="200" customFormat="1" ht="28" x14ac:dyDescent="0.2">
      <c r="A32" s="105">
        <v>4</v>
      </c>
      <c r="B32" s="217" t="s">
        <v>104</v>
      </c>
      <c r="C32" s="107">
        <v>5000000</v>
      </c>
      <c r="D32" s="107">
        <v>5000000</v>
      </c>
      <c r="E32" s="106"/>
      <c r="F32" s="107">
        <v>5000000</v>
      </c>
      <c r="G32" s="152"/>
    </row>
    <row r="33" spans="1:13" s="200" customFormat="1" ht="17" x14ac:dyDescent="0.2">
      <c r="A33" s="105">
        <v>5</v>
      </c>
      <c r="B33" s="217" t="s">
        <v>236</v>
      </c>
      <c r="C33" s="107">
        <v>62650000</v>
      </c>
      <c r="D33" s="107">
        <v>62650000</v>
      </c>
      <c r="E33" s="106"/>
      <c r="F33" s="107">
        <v>50000000</v>
      </c>
      <c r="G33" s="152"/>
    </row>
    <row r="34" spans="1:13" s="200" customFormat="1" ht="17" x14ac:dyDescent="0.2">
      <c r="A34" s="105">
        <v>6</v>
      </c>
      <c r="B34" s="217" t="s">
        <v>87</v>
      </c>
      <c r="C34" s="107">
        <v>50000000</v>
      </c>
      <c r="D34" s="107">
        <v>50000000</v>
      </c>
      <c r="E34" s="106"/>
      <c r="F34" s="107">
        <v>50000000</v>
      </c>
      <c r="G34" s="152"/>
    </row>
    <row r="35" spans="1:13" s="200" customFormat="1" ht="17" x14ac:dyDescent="0.2">
      <c r="A35" s="105">
        <v>7</v>
      </c>
      <c r="B35" s="217" t="s">
        <v>235</v>
      </c>
      <c r="C35" s="107">
        <v>100000000</v>
      </c>
      <c r="D35" s="107">
        <v>100000000</v>
      </c>
      <c r="E35" s="106"/>
      <c r="F35" s="107">
        <v>88000000</v>
      </c>
      <c r="G35" s="152"/>
    </row>
    <row r="36" spans="1:13" s="200" customFormat="1" ht="17" x14ac:dyDescent="0.2">
      <c r="A36" s="367" t="s">
        <v>171</v>
      </c>
      <c r="B36" s="219" t="s">
        <v>92</v>
      </c>
      <c r="C36" s="220">
        <v>565000000</v>
      </c>
      <c r="D36" s="220">
        <v>565000000</v>
      </c>
      <c r="E36" s="220"/>
      <c r="F36" s="220">
        <v>0</v>
      </c>
      <c r="G36" s="152"/>
    </row>
    <row r="37" spans="1:13" s="200" customFormat="1" ht="5" customHeight="1" x14ac:dyDescent="0.2">
      <c r="A37" s="131"/>
      <c r="B37" s="207"/>
      <c r="C37" s="207"/>
      <c r="D37" s="85"/>
      <c r="E37" s="85"/>
      <c r="F37" s="208"/>
    </row>
    <row r="38" spans="1:13" s="212" customFormat="1" ht="17" x14ac:dyDescent="0.2">
      <c r="A38" s="209"/>
      <c r="B38" s="210"/>
      <c r="C38" s="376"/>
      <c r="D38" s="210"/>
      <c r="E38" s="211"/>
      <c r="F38" s="319" t="str">
        <f>'Nhập thông tin chung'!D16</f>
        <v>Hà Tĩnh, ngày 07 tháng 08 năm 2020</v>
      </c>
      <c r="M38" s="200"/>
    </row>
    <row r="39" spans="1:13" s="212" customFormat="1" ht="20" customHeight="1" x14ac:dyDescent="0.2">
      <c r="A39" s="459" t="s">
        <v>58</v>
      </c>
      <c r="B39" s="459"/>
      <c r="C39" s="459" t="s">
        <v>59</v>
      </c>
      <c r="D39" s="459"/>
      <c r="E39" s="459" t="s">
        <v>60</v>
      </c>
      <c r="F39" s="459"/>
      <c r="M39" s="200"/>
    </row>
    <row r="40" spans="1:13" s="222" customFormat="1" ht="17" x14ac:dyDescent="0.2">
      <c r="A40" s="458" t="s">
        <v>166</v>
      </c>
      <c r="B40" s="458"/>
      <c r="C40" s="458" t="s">
        <v>166</v>
      </c>
      <c r="D40" s="458"/>
      <c r="E40" s="458" t="s">
        <v>172</v>
      </c>
      <c r="F40" s="458"/>
      <c r="M40" s="223"/>
    </row>
    <row r="41" spans="1:13" s="212" customFormat="1" ht="17" x14ac:dyDescent="0.2">
      <c r="A41" s="201"/>
      <c r="B41" s="205"/>
      <c r="C41" s="205"/>
      <c r="D41" s="201"/>
      <c r="E41" s="205"/>
      <c r="F41" s="205"/>
      <c r="M41" s="200"/>
    </row>
    <row r="42" spans="1:13" s="212" customFormat="1" ht="17" x14ac:dyDescent="0.2">
      <c r="A42" s="201"/>
      <c r="B42" s="205"/>
      <c r="C42" s="205"/>
      <c r="D42" s="201"/>
      <c r="E42" s="205"/>
      <c r="F42" s="205"/>
      <c r="M42" s="200"/>
    </row>
    <row r="43" spans="1:13" s="212" customFormat="1" ht="17" x14ac:dyDescent="0.2">
      <c r="A43" s="201"/>
      <c r="B43" s="205"/>
      <c r="C43" s="205"/>
      <c r="D43" s="374"/>
      <c r="E43" s="205"/>
      <c r="F43" s="205"/>
      <c r="M43" s="200"/>
    </row>
    <row r="44" spans="1:13" s="212" customFormat="1" ht="17" x14ac:dyDescent="0.2">
      <c r="A44" s="201"/>
      <c r="B44" s="205"/>
      <c r="C44" s="205"/>
      <c r="D44" s="374"/>
      <c r="E44" s="205"/>
      <c r="F44" s="205"/>
      <c r="M44" s="200"/>
    </row>
    <row r="45" spans="1:13" s="212" customFormat="1" ht="17" x14ac:dyDescent="0.2">
      <c r="A45" s="456" t="str">
        <f>'Nhập thông tin chung'!$B$16</f>
        <v>LÊ THỊ LẬP BIỂU</v>
      </c>
      <c r="B45" s="457"/>
      <c r="C45" s="456" t="str">
        <f>'Nhập thông tin chung'!$D$15</f>
        <v>TRẦN THỊ KẾ TOÁN</v>
      </c>
      <c r="D45" s="457"/>
      <c r="E45" s="456" t="str">
        <f>'Nhập thông tin chung'!$B$15</f>
        <v>NGUYỄN GIÁM ĐỐC</v>
      </c>
      <c r="F45" s="457"/>
    </row>
    <row r="46" spans="1:13" s="212" customFormat="1" ht="17" x14ac:dyDescent="0.2">
      <c r="A46" s="460"/>
      <c r="B46" s="460"/>
      <c r="C46" s="213"/>
      <c r="D46" s="213"/>
      <c r="E46" s="460"/>
      <c r="F46" s="460"/>
    </row>
    <row r="47" spans="1:13" s="212" customFormat="1" ht="20" customHeight="1" x14ac:dyDescent="0.2">
      <c r="A47" s="460"/>
      <c r="B47" s="460"/>
      <c r="C47" s="213"/>
      <c r="D47" s="213"/>
      <c r="E47" s="460"/>
      <c r="F47" s="460"/>
    </row>
    <row r="48" spans="1:13" s="200" customFormat="1" ht="22" customHeight="1" x14ac:dyDescent="0.2">
      <c r="A48" s="368"/>
    </row>
    <row r="49" spans="1:1" s="200" customFormat="1" ht="22" customHeight="1" x14ac:dyDescent="0.2">
      <c r="A49" s="368"/>
    </row>
    <row r="50" spans="1:1" s="200" customFormat="1" ht="22" customHeight="1" x14ac:dyDescent="0.2">
      <c r="A50" s="368"/>
    </row>
  </sheetData>
  <mergeCells count="20">
    <mergeCell ref="E47:F47"/>
    <mergeCell ref="E46:F46"/>
    <mergeCell ref="A46:B46"/>
    <mergeCell ref="A47:B47"/>
    <mergeCell ref="A39:B39"/>
    <mergeCell ref="A45:B45"/>
    <mergeCell ref="C39:D39"/>
    <mergeCell ref="C45:D45"/>
    <mergeCell ref="A2:F2"/>
    <mergeCell ref="A8:F8"/>
    <mergeCell ref="E45:F45"/>
    <mergeCell ref="A40:B40"/>
    <mergeCell ref="C40:D40"/>
    <mergeCell ref="E40:F40"/>
    <mergeCell ref="E39:F39"/>
    <mergeCell ref="A7:F7"/>
    <mergeCell ref="A4:C4"/>
    <mergeCell ref="D4:F4"/>
    <mergeCell ref="D5:F5"/>
    <mergeCell ref="A5:C5"/>
  </mergeCells>
  <phoneticPr fontId="7" type="noConversion"/>
  <printOptions horizontalCentered="1"/>
  <pageMargins left="0.62" right="0.39370078740157483" top="0.78740157480314965" bottom="0.59055118110236227" header="0.19685039370078741" footer="0.19685039370078741"/>
  <pageSetup paperSize="9" scale="95" orientation="portrait" r:id="rId1"/>
  <headerFooter alignWithMargins="0">
    <oddFooter>&amp;C&amp;"Times New Roman,thường"&amp;P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21"/>
  <sheetViews>
    <sheetView view="pageBreakPreview" topLeftCell="A10" zoomScaleSheetLayoutView="100" workbookViewId="0">
      <selection activeCell="G17" sqref="G17"/>
    </sheetView>
  </sheetViews>
  <sheetFormatPr baseColWidth="10" defaultColWidth="8.7109375" defaultRowHeight="22" customHeight="1" x14ac:dyDescent="0.2"/>
  <cols>
    <col min="1" max="1" width="4.5703125" style="224" customWidth="1"/>
    <col min="2" max="2" width="32.5703125" style="224" customWidth="1"/>
    <col min="3" max="4" width="6.5703125" style="224" customWidth="1"/>
    <col min="5" max="6" width="14.5703125" style="224" customWidth="1"/>
    <col min="7" max="7" width="17.42578125" style="224" bestFit="1" customWidth="1"/>
    <col min="8" max="9" width="20.5703125" style="224" customWidth="1"/>
    <col min="10" max="16384" width="8.7109375" style="224"/>
  </cols>
  <sheetData>
    <row r="1" spans="1:10" ht="16" x14ac:dyDescent="0.2">
      <c r="A1" s="239"/>
      <c r="B1" s="239"/>
      <c r="C1" s="239"/>
      <c r="D1" s="239"/>
      <c r="E1" s="239"/>
      <c r="F1" s="239"/>
      <c r="G1" s="239"/>
      <c r="H1" s="239"/>
      <c r="I1" s="120" t="s">
        <v>20</v>
      </c>
    </row>
    <row r="2" spans="1:10" s="200" customFormat="1" ht="17" x14ac:dyDescent="0.2">
      <c r="A2" s="441" t="s">
        <v>106</v>
      </c>
      <c r="B2" s="441"/>
      <c r="C2" s="441"/>
      <c r="D2" s="441"/>
      <c r="E2" s="441"/>
      <c r="F2" s="441"/>
      <c r="G2" s="441"/>
      <c r="H2" s="441"/>
      <c r="I2" s="441"/>
    </row>
    <row r="3" spans="1:10" s="200" customFormat="1" ht="5" customHeight="1" x14ac:dyDescent="0.2">
      <c r="A3" s="221"/>
      <c r="B3" s="221"/>
      <c r="C3" s="221"/>
      <c r="D3" s="221"/>
      <c r="E3" s="221"/>
      <c r="F3" s="221"/>
      <c r="G3" s="221"/>
      <c r="H3" s="221"/>
      <c r="I3" s="221"/>
    </row>
    <row r="4" spans="1:10" s="200" customFormat="1" ht="30" customHeight="1" x14ac:dyDescent="0.2">
      <c r="A4" s="221"/>
      <c r="B4" s="454" t="str">
        <f>UPPER('Nhập thông tin chung'!$D$11)</f>
        <v>UBND HUYỆN HƯƠNG KHÊ</v>
      </c>
      <c r="C4" s="454"/>
      <c r="D4" s="454"/>
      <c r="E4" s="221"/>
      <c r="F4" s="221"/>
      <c r="G4" s="424" t="s">
        <v>107</v>
      </c>
      <c r="H4" s="424"/>
      <c r="I4" s="424"/>
    </row>
    <row r="5" spans="1:10" s="200" customFormat="1" ht="6" customHeight="1" x14ac:dyDescent="0.2">
      <c r="A5" s="221"/>
      <c r="B5" s="426" t="s">
        <v>167</v>
      </c>
      <c r="C5" s="426"/>
      <c r="D5" s="426"/>
      <c r="E5" s="221"/>
      <c r="F5" s="221"/>
      <c r="G5" s="426" t="s">
        <v>167</v>
      </c>
      <c r="H5" s="426"/>
      <c r="I5" s="426"/>
    </row>
    <row r="6" spans="1:10" s="200" customFormat="1" ht="17" x14ac:dyDescent="0.2">
      <c r="A6" s="221"/>
      <c r="B6" s="221"/>
      <c r="C6" s="221"/>
      <c r="D6" s="221"/>
      <c r="E6" s="221"/>
      <c r="F6" s="221"/>
      <c r="G6" s="221"/>
      <c r="H6" s="221"/>
      <c r="I6" s="221"/>
    </row>
    <row r="7" spans="1:10" ht="22" customHeight="1" x14ac:dyDescent="0.2">
      <c r="A7" s="437" t="s">
        <v>173</v>
      </c>
      <c r="B7" s="437"/>
      <c r="C7" s="437"/>
      <c r="D7" s="437"/>
      <c r="E7" s="437"/>
      <c r="F7" s="437"/>
      <c r="G7" s="437"/>
      <c r="H7" s="437"/>
      <c r="I7" s="437"/>
    </row>
    <row r="8" spans="1:10" ht="16" x14ac:dyDescent="0.2">
      <c r="A8" s="241"/>
      <c r="B8" s="241"/>
      <c r="C8" s="241"/>
      <c r="D8" s="241"/>
      <c r="E8" s="241"/>
      <c r="F8" s="241"/>
      <c r="G8" s="241"/>
      <c r="H8" s="241"/>
      <c r="I8" s="83" t="s">
        <v>128</v>
      </c>
    </row>
    <row r="9" spans="1:10" s="226" customFormat="1" ht="65" customHeight="1" x14ac:dyDescent="0.2">
      <c r="A9" s="225" t="s">
        <v>61</v>
      </c>
      <c r="B9" s="225" t="s">
        <v>174</v>
      </c>
      <c r="C9" s="225" t="s">
        <v>21</v>
      </c>
      <c r="D9" s="225" t="s">
        <v>22</v>
      </c>
      <c r="E9" s="225" t="s">
        <v>23</v>
      </c>
      <c r="F9" s="225" t="s">
        <v>81</v>
      </c>
      <c r="G9" s="225" t="s">
        <v>73</v>
      </c>
      <c r="H9" s="225" t="s">
        <v>24</v>
      </c>
      <c r="I9" s="225" t="s">
        <v>25</v>
      </c>
    </row>
    <row r="10" spans="1:10" ht="16" x14ac:dyDescent="0.2">
      <c r="A10" s="159">
        <v>1</v>
      </c>
      <c r="B10" s="159">
        <v>2</v>
      </c>
      <c r="C10" s="159">
        <v>3</v>
      </c>
      <c r="D10" s="159">
        <v>4</v>
      </c>
      <c r="E10" s="159">
        <v>5</v>
      </c>
      <c r="F10" s="159">
        <v>6</v>
      </c>
      <c r="G10" s="159">
        <v>7</v>
      </c>
      <c r="H10" s="159">
        <v>8</v>
      </c>
      <c r="I10" s="159">
        <v>9</v>
      </c>
    </row>
    <row r="11" spans="1:10" ht="16" x14ac:dyDescent="0.2">
      <c r="A11" s="225"/>
      <c r="B11" s="225" t="s">
        <v>5</v>
      </c>
      <c r="C11" s="227"/>
      <c r="D11" s="227"/>
      <c r="E11" s="228"/>
      <c r="F11" s="228">
        <f>SUM(F12)</f>
        <v>11550630000</v>
      </c>
      <c r="G11" s="229"/>
      <c r="H11" s="227"/>
      <c r="I11" s="227"/>
    </row>
    <row r="12" spans="1:10" ht="32" x14ac:dyDescent="0.2">
      <c r="A12" s="230">
        <v>1</v>
      </c>
      <c r="B12" s="362" t="str">
        <f>'Nhập thông tin chung'!B7</f>
        <v>Đường giao thông nội vùng xã Phúc Đồng, huyện Hương Khê</v>
      </c>
      <c r="C12" s="230" t="s">
        <v>40</v>
      </c>
      <c r="D12" s="230">
        <v>1</v>
      </c>
      <c r="E12" s="361">
        <f>'Biểu 1'!D40</f>
        <v>11550630000</v>
      </c>
      <c r="F12" s="361">
        <f>D12*E12</f>
        <v>11550630000</v>
      </c>
      <c r="G12" s="313">
        <f>'Nhập thông tin chung'!D13</f>
        <v>43961</v>
      </c>
      <c r="H12" s="362" t="str">
        <f>'Nhập thông tin chung'!B12</f>
        <v>Vốn ngân sách tỉnh</v>
      </c>
      <c r="I12" s="362" t="str">
        <f>'Nhập thông tin chung'!B13</f>
        <v>UBND xã Phúc Đồng, huyện Hương Khê</v>
      </c>
    </row>
    <row r="13" spans="1:10" ht="12" customHeight="1" x14ac:dyDescent="0.2">
      <c r="A13" s="231"/>
      <c r="B13" s="232"/>
      <c r="C13" s="232"/>
      <c r="D13" s="232"/>
      <c r="E13" s="232"/>
      <c r="F13" s="232"/>
      <c r="G13" s="232"/>
      <c r="H13" s="232"/>
      <c r="I13" s="232"/>
    </row>
    <row r="14" spans="1:10" ht="20" customHeight="1" x14ac:dyDescent="0.2">
      <c r="A14" s="233" t="s">
        <v>90</v>
      </c>
      <c r="B14" s="234"/>
      <c r="C14" s="234"/>
      <c r="D14" s="243"/>
      <c r="E14" s="243"/>
      <c r="F14" s="234"/>
      <c r="G14" s="234"/>
      <c r="H14" s="235"/>
      <c r="I14" s="320" t="str">
        <f>'Nhập thông tin chung'!D16</f>
        <v>Hà Tĩnh, ngày 07 tháng 08 năm 2020</v>
      </c>
      <c r="J14" s="236"/>
    </row>
    <row r="15" spans="1:10" ht="15.75" customHeight="1" x14ac:dyDescent="0.2">
      <c r="B15" s="463" t="s">
        <v>58</v>
      </c>
      <c r="C15" s="463"/>
      <c r="D15" s="463"/>
      <c r="E15" s="463" t="s">
        <v>59</v>
      </c>
      <c r="F15" s="463"/>
      <c r="G15" s="463"/>
      <c r="H15" s="463" t="s">
        <v>60</v>
      </c>
      <c r="I15" s="463"/>
      <c r="J15" s="237"/>
    </row>
    <row r="16" spans="1:10" ht="15.75" customHeight="1" x14ac:dyDescent="0.2">
      <c r="B16" s="461" t="s">
        <v>166</v>
      </c>
      <c r="C16" s="461"/>
      <c r="D16" s="461"/>
      <c r="E16" s="461" t="s">
        <v>166</v>
      </c>
      <c r="F16" s="461"/>
      <c r="G16" s="461"/>
      <c r="H16" s="461" t="s">
        <v>172</v>
      </c>
      <c r="I16" s="461"/>
      <c r="J16" s="237"/>
    </row>
    <row r="17" spans="2:10" ht="16" x14ac:dyDescent="0.2">
      <c r="B17" s="242"/>
      <c r="E17" s="242"/>
      <c r="F17" s="234"/>
      <c r="H17" s="242"/>
      <c r="I17" s="242"/>
      <c r="J17" s="237"/>
    </row>
    <row r="18" spans="2:10" ht="16" x14ac:dyDescent="0.2">
      <c r="B18" s="242"/>
      <c r="E18" s="242"/>
      <c r="F18" s="234"/>
      <c r="H18" s="242"/>
      <c r="I18" s="242"/>
      <c r="J18" s="237"/>
    </row>
    <row r="19" spans="2:10" ht="16" x14ac:dyDescent="0.2">
      <c r="B19" s="237"/>
      <c r="E19" s="237"/>
      <c r="H19" s="237"/>
      <c r="I19" s="237"/>
      <c r="J19" s="237"/>
    </row>
    <row r="20" spans="2:10" ht="16" x14ac:dyDescent="0.2">
      <c r="B20" s="238"/>
      <c r="E20" s="238"/>
      <c r="H20" s="238"/>
      <c r="I20" s="238"/>
      <c r="J20" s="237"/>
    </row>
    <row r="21" spans="2:10" ht="15.75" customHeight="1" x14ac:dyDescent="0.2">
      <c r="B21" s="462" t="str">
        <f>'Nhập thông tin chung'!B16</f>
        <v>LÊ THỊ LẬP BIỂU</v>
      </c>
      <c r="C21" s="462"/>
      <c r="D21" s="462"/>
      <c r="E21" s="462" t="str">
        <f>'Nhập thông tin chung'!D15</f>
        <v>TRẦN THỊ KẾ TOÁN</v>
      </c>
      <c r="F21" s="462"/>
      <c r="G21" s="462"/>
      <c r="H21" s="462" t="str">
        <f>'Nhập thông tin chung'!B15</f>
        <v>NGUYỄN GIÁM ĐỐC</v>
      </c>
      <c r="I21" s="462"/>
      <c r="J21" s="237"/>
    </row>
  </sheetData>
  <mergeCells count="15">
    <mergeCell ref="A2:I2"/>
    <mergeCell ref="G4:I4"/>
    <mergeCell ref="G5:I5"/>
    <mergeCell ref="B4:D4"/>
    <mergeCell ref="B5:D5"/>
    <mergeCell ref="A7:I7"/>
    <mergeCell ref="H16:I16"/>
    <mergeCell ref="H21:I21"/>
    <mergeCell ref="E15:G15"/>
    <mergeCell ref="E16:G16"/>
    <mergeCell ref="E21:G21"/>
    <mergeCell ref="B15:D15"/>
    <mergeCell ref="B16:D16"/>
    <mergeCell ref="B21:D21"/>
    <mergeCell ref="H15:I15"/>
  </mergeCells>
  <phoneticPr fontId="7" type="noConversion"/>
  <printOptions horizontalCentered="1"/>
  <pageMargins left="0.3" right="0.32" top="0.78740157480314965" bottom="0.59055118110236227" header="0.19685039370078741" footer="0.19685039370078741"/>
  <pageSetup paperSize="9" scale="95" firstPageNumber="9" orientation="landscape" r:id="rId1"/>
  <headerFooter alignWithMargins="0">
    <oddFooter>&amp;C&amp;"Times New Roman,thường"&amp;P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79"/>
  <sheetViews>
    <sheetView view="pageBreakPreview" zoomScaleSheetLayoutView="100" workbookViewId="0">
      <selection activeCell="A15" sqref="A15:B15"/>
    </sheetView>
  </sheetViews>
  <sheetFormatPr baseColWidth="10" defaultColWidth="8.7109375" defaultRowHeight="22" customHeight="1" x14ac:dyDescent="0.2"/>
  <cols>
    <col min="1" max="1" width="7.28515625" style="224" customWidth="1"/>
    <col min="2" max="2" width="47.42578125" style="224" customWidth="1"/>
    <col min="3" max="3" width="14" style="224" customWidth="1"/>
    <col min="4" max="4" width="13.42578125" style="224" customWidth="1"/>
    <col min="5" max="5" width="13.140625" style="224" customWidth="1"/>
    <col min="6" max="6" width="13.5703125" style="224" customWidth="1"/>
    <col min="7" max="7" width="28.42578125" style="224" customWidth="1"/>
    <col min="8" max="16384" width="8.7109375" style="224"/>
  </cols>
  <sheetData>
    <row r="1" spans="1:10" ht="16" x14ac:dyDescent="0.2">
      <c r="A1" s="244"/>
      <c r="B1" s="244"/>
      <c r="C1" s="244"/>
      <c r="D1" s="244"/>
      <c r="E1" s="244"/>
      <c r="F1" s="244"/>
      <c r="G1" s="120" t="s">
        <v>26</v>
      </c>
    </row>
    <row r="2" spans="1:10" s="200" customFormat="1" ht="17" x14ac:dyDescent="0.2">
      <c r="A2" s="441" t="s">
        <v>106</v>
      </c>
      <c r="B2" s="441"/>
      <c r="C2" s="441"/>
      <c r="D2" s="441"/>
      <c r="E2" s="441"/>
      <c r="F2" s="441"/>
      <c r="G2" s="441"/>
      <c r="H2" s="240"/>
      <c r="I2" s="240"/>
    </row>
    <row r="3" spans="1:10" s="200" customFormat="1" ht="5" customHeight="1" x14ac:dyDescent="0.2">
      <c r="A3" s="221"/>
      <c r="B3" s="221"/>
      <c r="C3" s="221"/>
      <c r="D3" s="221"/>
      <c r="E3" s="221"/>
      <c r="F3" s="221"/>
      <c r="G3" s="221"/>
      <c r="H3" s="240"/>
      <c r="I3" s="240"/>
    </row>
    <row r="4" spans="1:10" ht="30" customHeight="1" x14ac:dyDescent="0.2">
      <c r="A4" s="454" t="str">
        <f>UPPER('Nhập thông tin chung'!$D$11)</f>
        <v>UBND HUYỆN HƯƠNG KHÊ</v>
      </c>
      <c r="B4" s="454"/>
      <c r="C4" s="454"/>
      <c r="D4" s="184"/>
      <c r="E4" s="424" t="s">
        <v>107</v>
      </c>
      <c r="F4" s="424"/>
      <c r="G4" s="424"/>
    </row>
    <row r="5" spans="1:10" ht="6" customHeight="1" x14ac:dyDescent="0.2">
      <c r="A5" s="426" t="s">
        <v>167</v>
      </c>
      <c r="B5" s="426"/>
      <c r="C5" s="426"/>
      <c r="D5" s="245"/>
      <c r="E5" s="426" t="s">
        <v>167</v>
      </c>
      <c r="F5" s="426"/>
      <c r="G5" s="426"/>
    </row>
    <row r="6" spans="1:10" ht="18" x14ac:dyDescent="0.2">
      <c r="A6" s="123"/>
      <c r="B6" s="123"/>
      <c r="C6" s="123"/>
      <c r="D6" s="245"/>
      <c r="E6" s="123"/>
      <c r="F6" s="123"/>
      <c r="G6" s="123"/>
    </row>
    <row r="7" spans="1:10" ht="18" x14ac:dyDescent="0.2">
      <c r="A7" s="437" t="s">
        <v>74</v>
      </c>
      <c r="B7" s="437"/>
      <c r="C7" s="437"/>
      <c r="D7" s="437"/>
      <c r="E7" s="437"/>
      <c r="F7" s="437"/>
      <c r="G7" s="437"/>
    </row>
    <row r="8" spans="1:10" ht="22" customHeight="1" x14ac:dyDescent="0.2">
      <c r="A8" s="246"/>
      <c r="B8" s="246"/>
      <c r="C8" s="246"/>
      <c r="D8" s="246"/>
      <c r="E8" s="246"/>
      <c r="F8" s="246"/>
      <c r="G8" s="247" t="s">
        <v>128</v>
      </c>
    </row>
    <row r="9" spans="1:10" s="237" customFormat="1" ht="16" x14ac:dyDescent="0.2">
      <c r="A9" s="225" t="s">
        <v>124</v>
      </c>
      <c r="B9" s="225" t="s">
        <v>27</v>
      </c>
      <c r="C9" s="225" t="s">
        <v>21</v>
      </c>
      <c r="D9" s="225" t="s">
        <v>22</v>
      </c>
      <c r="E9" s="225" t="s">
        <v>23</v>
      </c>
      <c r="F9" s="225" t="s">
        <v>28</v>
      </c>
      <c r="G9" s="225" t="s">
        <v>25</v>
      </c>
    </row>
    <row r="10" spans="1:10" s="248" customFormat="1" ht="12" x14ac:dyDescent="0.2">
      <c r="A10" s="159">
        <v>1</v>
      </c>
      <c r="B10" s="159">
        <v>2</v>
      </c>
      <c r="C10" s="159">
        <v>3</v>
      </c>
      <c r="D10" s="159">
        <v>4</v>
      </c>
      <c r="E10" s="159">
        <v>5</v>
      </c>
      <c r="F10" s="159">
        <v>6</v>
      </c>
      <c r="G10" s="159">
        <v>7</v>
      </c>
    </row>
    <row r="11" spans="1:10" s="251" customFormat="1" ht="16" x14ac:dyDescent="0.2">
      <c r="A11" s="225"/>
      <c r="B11" s="259" t="s">
        <v>176</v>
      </c>
      <c r="C11" s="227"/>
      <c r="D11" s="227"/>
      <c r="E11" s="227"/>
      <c r="F11" s="227"/>
      <c r="G11" s="227"/>
    </row>
    <row r="12" spans="1:10" s="251" customFormat="1" ht="12" customHeight="1" x14ac:dyDescent="0.2">
      <c r="A12" s="231"/>
      <c r="B12" s="232"/>
      <c r="C12" s="232"/>
      <c r="D12" s="232"/>
      <c r="E12" s="232"/>
      <c r="F12" s="232"/>
      <c r="G12" s="232"/>
      <c r="H12" s="121"/>
      <c r="I12" s="121"/>
    </row>
    <row r="13" spans="1:10" s="251" customFormat="1" ht="16" x14ac:dyDescent="0.2">
      <c r="A13" s="233"/>
      <c r="B13" s="256"/>
      <c r="C13" s="256"/>
      <c r="D13" s="465"/>
      <c r="E13" s="465"/>
      <c r="F13" s="467" t="str">
        <f>'Biểu 1'!E72</f>
        <v>Hà Tĩnh, ngày 07 tháng 08 năm 2020</v>
      </c>
      <c r="G13" s="467"/>
      <c r="H13" s="236"/>
      <c r="I13" s="236"/>
      <c r="J13" s="236"/>
    </row>
    <row r="14" spans="1:10" s="251" customFormat="1" ht="16" x14ac:dyDescent="0.2">
      <c r="A14" s="463" t="s">
        <v>58</v>
      </c>
      <c r="B14" s="463"/>
      <c r="C14" s="463" t="s">
        <v>59</v>
      </c>
      <c r="D14" s="463"/>
      <c r="E14" s="463"/>
      <c r="F14" s="463" t="s">
        <v>60</v>
      </c>
      <c r="G14" s="463"/>
      <c r="H14" s="237"/>
      <c r="I14" s="237"/>
      <c r="J14" s="237"/>
    </row>
    <row r="15" spans="1:10" s="251" customFormat="1" ht="16" x14ac:dyDescent="0.2">
      <c r="A15" s="461" t="s">
        <v>166</v>
      </c>
      <c r="B15" s="461"/>
      <c r="C15" s="461" t="s">
        <v>166</v>
      </c>
      <c r="D15" s="461"/>
      <c r="E15" s="461"/>
      <c r="F15" s="461" t="s">
        <v>172</v>
      </c>
      <c r="G15" s="461"/>
      <c r="H15" s="237"/>
      <c r="I15" s="237"/>
      <c r="J15" s="237"/>
    </row>
    <row r="16" spans="1:10" s="251" customFormat="1" ht="16" x14ac:dyDescent="0.2">
      <c r="A16" s="242"/>
      <c r="B16" s="242"/>
      <c r="C16" s="242"/>
      <c r="D16" s="242"/>
      <c r="E16" s="242"/>
      <c r="F16" s="242"/>
      <c r="G16" s="242"/>
      <c r="H16" s="237"/>
      <c r="I16" s="237"/>
      <c r="J16" s="237"/>
    </row>
    <row r="17" spans="1:10" s="251" customFormat="1" ht="16" x14ac:dyDescent="0.2">
      <c r="A17" s="242"/>
      <c r="B17" s="242"/>
      <c r="C17" s="242"/>
      <c r="D17" s="242"/>
      <c r="E17" s="242"/>
      <c r="F17" s="242"/>
      <c r="G17" s="242"/>
      <c r="H17" s="237"/>
      <c r="I17" s="237"/>
      <c r="J17" s="237"/>
    </row>
    <row r="18" spans="1:10" s="251" customFormat="1" ht="16" x14ac:dyDescent="0.2">
      <c r="A18" s="237"/>
      <c r="B18" s="237"/>
      <c r="C18" s="237"/>
      <c r="D18" s="237"/>
      <c r="E18" s="237"/>
      <c r="F18" s="237"/>
      <c r="G18" s="237"/>
      <c r="H18" s="237"/>
      <c r="I18" s="237"/>
      <c r="J18" s="237"/>
    </row>
    <row r="19" spans="1:10" s="251" customFormat="1" ht="16" x14ac:dyDescent="0.2">
      <c r="A19" s="238"/>
      <c r="B19" s="238"/>
      <c r="C19" s="238"/>
      <c r="D19" s="238"/>
      <c r="E19" s="238"/>
      <c r="F19" s="238"/>
      <c r="G19" s="238"/>
      <c r="H19" s="237"/>
      <c r="I19" s="237"/>
      <c r="J19" s="237"/>
    </row>
    <row r="20" spans="1:10" s="251" customFormat="1" ht="16" x14ac:dyDescent="0.2">
      <c r="A20" s="466" t="str">
        <f>'Nhập thông tin chung'!B16</f>
        <v>LÊ THỊ LẬP BIỂU</v>
      </c>
      <c r="B20" s="466"/>
      <c r="C20" s="466" t="str">
        <f>'Nhập thông tin chung'!D15</f>
        <v>TRẦN THỊ KẾ TOÁN</v>
      </c>
      <c r="D20" s="466"/>
      <c r="E20" s="466"/>
      <c r="F20" s="466" t="str">
        <f>'Nhập thông tin chung'!B15</f>
        <v>NGUYỄN GIÁM ĐỐC</v>
      </c>
      <c r="G20" s="466"/>
      <c r="H20" s="237"/>
      <c r="I20" s="237"/>
      <c r="J20" s="237"/>
    </row>
    <row r="21" spans="1:10" s="251" customFormat="1" ht="20" customHeight="1" x14ac:dyDescent="0.2">
      <c r="A21" s="464"/>
      <c r="B21" s="464"/>
      <c r="C21" s="464"/>
      <c r="D21" s="464"/>
      <c r="E21" s="464"/>
      <c r="F21" s="464"/>
      <c r="G21" s="464"/>
      <c r="H21" s="237"/>
      <c r="I21" s="237"/>
      <c r="J21" s="237"/>
    </row>
    <row r="22" spans="1:10" ht="22" customHeight="1" x14ac:dyDescent="0.2">
      <c r="B22" s="258" t="s">
        <v>175</v>
      </c>
    </row>
    <row r="79" spans="2:2" ht="22" customHeight="1" x14ac:dyDescent="0.2">
      <c r="B79" s="257"/>
    </row>
  </sheetData>
  <mergeCells count="20">
    <mergeCell ref="A21:B21"/>
    <mergeCell ref="C21:E21"/>
    <mergeCell ref="F21:G21"/>
    <mergeCell ref="E4:G4"/>
    <mergeCell ref="E5:G5"/>
    <mergeCell ref="A7:G7"/>
    <mergeCell ref="D13:E13"/>
    <mergeCell ref="A20:B20"/>
    <mergeCell ref="C20:E20"/>
    <mergeCell ref="F20:G20"/>
    <mergeCell ref="F13:G13"/>
    <mergeCell ref="F14:G14"/>
    <mergeCell ref="A14:B14"/>
    <mergeCell ref="C14:E14"/>
    <mergeCell ref="A2:G2"/>
    <mergeCell ref="A15:B15"/>
    <mergeCell ref="C15:E15"/>
    <mergeCell ref="F15:G15"/>
    <mergeCell ref="A4:C4"/>
    <mergeCell ref="A5:C5"/>
  </mergeCells>
  <phoneticPr fontId="7" type="noConversion"/>
  <printOptions horizontalCentered="1"/>
  <pageMargins left="0.39370078740157483" right="0.39370078740157483" top="0.78740157480314965" bottom="0.59055118110236227" header="0.19685039370078741" footer="0.19685039370078741"/>
  <pageSetup paperSize="9" scale="95" orientation="landscape" r:id="rId1"/>
  <headerFooter alignWithMargins="0">
    <oddFooter>&amp;C&amp;"Times New Roman,thường"&amp;P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83"/>
  <sheetViews>
    <sheetView view="pageBreakPreview" zoomScale="90" zoomScaleSheetLayoutView="90" workbookViewId="0">
      <selection activeCell="B15" sqref="B15"/>
    </sheetView>
  </sheetViews>
  <sheetFormatPr baseColWidth="10" defaultColWidth="8.7109375" defaultRowHeight="22" customHeight="1" x14ac:dyDescent="0.2"/>
  <cols>
    <col min="1" max="1" width="6" style="224" bestFit="1" customWidth="1"/>
    <col min="2" max="2" width="48.7109375" style="224" customWidth="1"/>
    <col min="3" max="3" width="14" style="224" customWidth="1"/>
    <col min="4" max="4" width="13.42578125" style="224" customWidth="1"/>
    <col min="5" max="5" width="13.140625" style="224" customWidth="1"/>
    <col min="6" max="6" width="13.5703125" style="224" customWidth="1"/>
    <col min="7" max="7" width="28.42578125" style="224" customWidth="1"/>
    <col min="8" max="16384" width="8.7109375" style="224"/>
  </cols>
  <sheetData>
    <row r="1" spans="1:9" ht="16" x14ac:dyDescent="0.2">
      <c r="A1" s="244"/>
      <c r="B1" s="244"/>
      <c r="C1" s="244"/>
      <c r="D1" s="244"/>
      <c r="E1" s="244"/>
      <c r="F1" s="244"/>
      <c r="G1" s="120" t="s">
        <v>41</v>
      </c>
    </row>
    <row r="2" spans="1:9" s="200" customFormat="1" ht="17" x14ac:dyDescent="0.2">
      <c r="A2" s="441" t="s">
        <v>106</v>
      </c>
      <c r="B2" s="441"/>
      <c r="C2" s="441"/>
      <c r="D2" s="441"/>
      <c r="E2" s="441"/>
      <c r="F2" s="441"/>
      <c r="G2" s="441"/>
      <c r="H2" s="240"/>
      <c r="I2" s="240"/>
    </row>
    <row r="3" spans="1:9" s="200" customFormat="1" ht="5" customHeight="1" x14ac:dyDescent="0.2">
      <c r="A3" s="221"/>
      <c r="B3" s="221"/>
      <c r="C3" s="221"/>
      <c r="D3" s="221"/>
      <c r="E3" s="221"/>
      <c r="F3" s="221"/>
      <c r="G3" s="221"/>
      <c r="H3" s="240"/>
      <c r="I3" s="240"/>
    </row>
    <row r="4" spans="1:9" ht="30" customHeight="1" x14ac:dyDescent="0.2">
      <c r="A4" s="454" t="str">
        <f>UPPER('Nhập thông tin chung'!$D$11)</f>
        <v>UBND HUYỆN HƯƠNG KHÊ</v>
      </c>
      <c r="B4" s="454"/>
      <c r="C4" s="454"/>
      <c r="D4" s="184"/>
      <c r="E4" s="424" t="s">
        <v>107</v>
      </c>
      <c r="F4" s="424"/>
      <c r="G4" s="424"/>
    </row>
    <row r="5" spans="1:9" ht="6" customHeight="1" x14ac:dyDescent="0.2">
      <c r="A5" s="426" t="s">
        <v>167</v>
      </c>
      <c r="B5" s="426"/>
      <c r="C5" s="426"/>
      <c r="D5" s="245"/>
      <c r="E5" s="426" t="s">
        <v>167</v>
      </c>
      <c r="F5" s="426"/>
      <c r="G5" s="426"/>
    </row>
    <row r="6" spans="1:9" ht="18" x14ac:dyDescent="0.2">
      <c r="A6" s="123"/>
      <c r="B6" s="123"/>
      <c r="C6" s="123"/>
      <c r="D6" s="245"/>
      <c r="E6" s="123"/>
      <c r="F6" s="123"/>
      <c r="G6" s="123"/>
    </row>
    <row r="7" spans="1:9" ht="18" x14ac:dyDescent="0.2">
      <c r="A7" s="437" t="s">
        <v>95</v>
      </c>
      <c r="B7" s="437"/>
      <c r="C7" s="437"/>
      <c r="D7" s="437"/>
      <c r="E7" s="437"/>
      <c r="F7" s="437"/>
      <c r="G7" s="437"/>
    </row>
    <row r="8" spans="1:9" ht="16" x14ac:dyDescent="0.2">
      <c r="A8" s="246"/>
      <c r="B8" s="246"/>
      <c r="C8" s="246"/>
      <c r="D8" s="246"/>
      <c r="E8" s="246"/>
      <c r="F8" s="246"/>
      <c r="G8" s="247" t="s">
        <v>128</v>
      </c>
    </row>
    <row r="9" spans="1:9" s="237" customFormat="1" ht="32" x14ac:dyDescent="0.2">
      <c r="A9" s="225" t="s">
        <v>124</v>
      </c>
      <c r="B9" s="225" t="s">
        <v>27</v>
      </c>
      <c r="C9" s="225" t="s">
        <v>21</v>
      </c>
      <c r="D9" s="225" t="s">
        <v>22</v>
      </c>
      <c r="E9" s="225" t="s">
        <v>23</v>
      </c>
      <c r="F9" s="225" t="s">
        <v>177</v>
      </c>
      <c r="G9" s="225" t="s">
        <v>96</v>
      </c>
    </row>
    <row r="10" spans="1:9" s="248" customFormat="1" ht="12" x14ac:dyDescent="0.2">
      <c r="A10" s="159">
        <v>1</v>
      </c>
      <c r="B10" s="159">
        <v>2</v>
      </c>
      <c r="C10" s="159">
        <v>3</v>
      </c>
      <c r="D10" s="159">
        <v>4</v>
      </c>
      <c r="E10" s="159" t="s">
        <v>178</v>
      </c>
      <c r="F10" s="159">
        <v>6</v>
      </c>
      <c r="G10" s="159">
        <v>7</v>
      </c>
    </row>
    <row r="11" spans="1:9" s="237" customFormat="1" ht="16" x14ac:dyDescent="0.2">
      <c r="A11" s="249"/>
      <c r="B11" s="260" t="s">
        <v>5</v>
      </c>
      <c r="C11" s="249"/>
      <c r="D11" s="249"/>
      <c r="E11" s="249"/>
      <c r="F11" s="249"/>
      <c r="G11" s="249"/>
    </row>
    <row r="12" spans="1:9" s="237" customFormat="1" ht="16" x14ac:dyDescent="0.2">
      <c r="A12" s="250" t="s">
        <v>46</v>
      </c>
      <c r="B12" s="261" t="s">
        <v>179</v>
      </c>
      <c r="C12" s="262"/>
      <c r="D12" s="262"/>
      <c r="E12" s="262"/>
      <c r="F12" s="262"/>
      <c r="G12" s="262"/>
    </row>
    <row r="13" spans="1:9" s="237" customFormat="1" ht="16" x14ac:dyDescent="0.2">
      <c r="A13" s="252"/>
      <c r="B13" s="263" t="s">
        <v>176</v>
      </c>
      <c r="C13" s="264"/>
      <c r="D13" s="264"/>
      <c r="E13" s="264"/>
      <c r="F13" s="264"/>
      <c r="G13" s="264"/>
    </row>
    <row r="14" spans="1:9" s="237" customFormat="1" ht="16" x14ac:dyDescent="0.2">
      <c r="A14" s="252" t="s">
        <v>47</v>
      </c>
      <c r="B14" s="265" t="s">
        <v>180</v>
      </c>
      <c r="C14" s="264"/>
      <c r="D14" s="264"/>
      <c r="E14" s="264"/>
      <c r="F14" s="264"/>
      <c r="G14" s="264"/>
    </row>
    <row r="15" spans="1:9" s="251" customFormat="1" ht="16" x14ac:dyDescent="0.2">
      <c r="A15" s="254"/>
      <c r="B15" s="266" t="s">
        <v>176</v>
      </c>
      <c r="C15" s="255"/>
      <c r="D15" s="255"/>
      <c r="E15" s="255"/>
      <c r="F15" s="255"/>
      <c r="G15" s="255"/>
    </row>
    <row r="16" spans="1:9" s="251" customFormat="1" ht="5" customHeight="1" x14ac:dyDescent="0.2">
      <c r="A16" s="231"/>
      <c r="B16" s="232"/>
      <c r="C16" s="232"/>
      <c r="D16" s="232"/>
      <c r="E16" s="232"/>
      <c r="F16" s="232"/>
      <c r="G16" s="232"/>
      <c r="H16" s="121"/>
      <c r="I16" s="121"/>
    </row>
    <row r="17" spans="1:10" s="251" customFormat="1" ht="16" x14ac:dyDescent="0.2">
      <c r="A17" s="233"/>
      <c r="B17" s="256"/>
      <c r="C17" s="256"/>
      <c r="D17" s="465"/>
      <c r="E17" s="465"/>
      <c r="F17" s="467" t="str">
        <f>'Biểu 1'!E72</f>
        <v>Hà Tĩnh, ngày 07 tháng 08 năm 2020</v>
      </c>
      <c r="G17" s="467"/>
      <c r="H17" s="236"/>
      <c r="I17" s="236"/>
      <c r="J17" s="236"/>
    </row>
    <row r="18" spans="1:10" s="251" customFormat="1" ht="16" x14ac:dyDescent="0.2">
      <c r="A18" s="463" t="s">
        <v>58</v>
      </c>
      <c r="B18" s="463"/>
      <c r="C18" s="463" t="s">
        <v>59</v>
      </c>
      <c r="D18" s="463"/>
      <c r="E18" s="463"/>
      <c r="F18" s="463" t="s">
        <v>60</v>
      </c>
      <c r="G18" s="463"/>
      <c r="H18" s="237"/>
      <c r="I18" s="237"/>
      <c r="J18" s="237"/>
    </row>
    <row r="19" spans="1:10" s="251" customFormat="1" ht="16" x14ac:dyDescent="0.2">
      <c r="A19" s="461" t="s">
        <v>166</v>
      </c>
      <c r="B19" s="461"/>
      <c r="C19" s="461" t="s">
        <v>166</v>
      </c>
      <c r="D19" s="461"/>
      <c r="E19" s="461"/>
      <c r="F19" s="461" t="s">
        <v>172</v>
      </c>
      <c r="G19" s="461"/>
      <c r="H19" s="237"/>
      <c r="I19" s="237"/>
      <c r="J19" s="237"/>
    </row>
    <row r="20" spans="1:10" s="251" customFormat="1" ht="16" x14ac:dyDescent="0.2">
      <c r="A20" s="242"/>
      <c r="B20" s="242"/>
      <c r="C20" s="242"/>
      <c r="D20" s="242"/>
      <c r="E20" s="242"/>
      <c r="F20" s="242"/>
      <c r="G20" s="242"/>
      <c r="H20" s="237"/>
      <c r="I20" s="237"/>
      <c r="J20" s="237"/>
    </row>
    <row r="21" spans="1:10" s="251" customFormat="1" ht="16" x14ac:dyDescent="0.2">
      <c r="A21" s="242"/>
      <c r="B21" s="242"/>
      <c r="C21" s="242"/>
      <c r="D21" s="242"/>
      <c r="E21" s="242"/>
      <c r="F21" s="242"/>
      <c r="G21" s="242"/>
      <c r="H21" s="237"/>
      <c r="I21" s="237"/>
      <c r="J21" s="237"/>
    </row>
    <row r="22" spans="1:10" s="251" customFormat="1" ht="16" x14ac:dyDescent="0.2">
      <c r="A22" s="237"/>
      <c r="B22" s="237"/>
      <c r="C22" s="237"/>
      <c r="D22" s="237"/>
      <c r="E22" s="237"/>
      <c r="F22" s="237"/>
      <c r="G22" s="237"/>
      <c r="H22" s="237"/>
      <c r="I22" s="237"/>
      <c r="J22" s="237"/>
    </row>
    <row r="23" spans="1:10" s="251" customFormat="1" ht="16" x14ac:dyDescent="0.2">
      <c r="A23" s="238"/>
      <c r="B23" s="238"/>
      <c r="C23" s="238"/>
      <c r="D23" s="238"/>
      <c r="E23" s="238"/>
      <c r="F23" s="238"/>
      <c r="G23" s="238"/>
      <c r="H23" s="237"/>
      <c r="I23" s="237"/>
      <c r="J23" s="237"/>
    </row>
    <row r="24" spans="1:10" s="251" customFormat="1" ht="16" x14ac:dyDescent="0.2">
      <c r="A24" s="466" t="str">
        <f>'Nhập thông tin chung'!B16</f>
        <v>LÊ THỊ LẬP BIỂU</v>
      </c>
      <c r="B24" s="466"/>
      <c r="C24" s="466" t="str">
        <f>'Nhập thông tin chung'!D15</f>
        <v>TRẦN THỊ KẾ TOÁN</v>
      </c>
      <c r="D24" s="466"/>
      <c r="E24" s="466"/>
      <c r="F24" s="466" t="str">
        <f>'Nhập thông tin chung'!B15</f>
        <v>NGUYỄN GIÁM ĐỐC</v>
      </c>
      <c r="G24" s="466"/>
      <c r="H24" s="237"/>
      <c r="I24" s="237"/>
      <c r="J24" s="237"/>
    </row>
    <row r="25" spans="1:10" s="251" customFormat="1" ht="20" customHeight="1" x14ac:dyDescent="0.2">
      <c r="A25" s="464"/>
      <c r="B25" s="464"/>
      <c r="C25" s="464"/>
      <c r="D25" s="464"/>
      <c r="E25" s="464"/>
      <c r="F25" s="464"/>
      <c r="G25" s="464"/>
      <c r="H25" s="237"/>
      <c r="I25" s="237"/>
      <c r="J25" s="237"/>
    </row>
    <row r="26" spans="1:10" ht="22" customHeight="1" x14ac:dyDescent="0.2">
      <c r="B26" s="258" t="s">
        <v>175</v>
      </c>
    </row>
    <row r="72" spans="2:6" ht="22" customHeight="1" x14ac:dyDescent="0.2">
      <c r="B72" s="314"/>
      <c r="C72" s="314"/>
      <c r="D72" s="314"/>
      <c r="E72" s="314"/>
      <c r="F72" s="314"/>
    </row>
    <row r="83" spans="2:2" ht="22" customHeight="1" x14ac:dyDescent="0.2">
      <c r="B83" s="257"/>
    </row>
  </sheetData>
  <mergeCells count="20">
    <mergeCell ref="A2:G2"/>
    <mergeCell ref="A4:C4"/>
    <mergeCell ref="E4:G4"/>
    <mergeCell ref="A5:C5"/>
    <mergeCell ref="E5:G5"/>
    <mergeCell ref="A7:G7"/>
    <mergeCell ref="D17:E17"/>
    <mergeCell ref="F17:G17"/>
    <mergeCell ref="A18:B18"/>
    <mergeCell ref="C18:E18"/>
    <mergeCell ref="F18:G18"/>
    <mergeCell ref="A25:B25"/>
    <mergeCell ref="C25:E25"/>
    <mergeCell ref="F25:G25"/>
    <mergeCell ref="A19:B19"/>
    <mergeCell ref="C19:E19"/>
    <mergeCell ref="F19:G19"/>
    <mergeCell ref="A24:B24"/>
    <mergeCell ref="C24:E24"/>
    <mergeCell ref="F24:G24"/>
  </mergeCells>
  <phoneticPr fontId="7" type="noConversion"/>
  <printOptions horizontalCentered="1"/>
  <pageMargins left="0.39370078740157483" right="0.39370078740157483" top="0.78740157480314965" bottom="0.59055118110236227" header="0.19685039370078741" footer="0.19685039370078741"/>
  <pageSetup paperSize="9" scale="95" orientation="landscape" r:id="rId1"/>
  <headerFooter alignWithMargins="0">
    <oddFooter>&amp;C&amp;"Times New Roman,thường"&amp;P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Nhập thông tin chung</vt:lpstr>
      <vt:lpstr>Bia</vt:lpstr>
      <vt:lpstr>Biểu 1</vt:lpstr>
      <vt:lpstr>Biểu 2</vt:lpstr>
      <vt:lpstr>Biểu 3</vt:lpstr>
      <vt:lpstr>Biểu 4 (nhập liệu)</vt:lpstr>
      <vt:lpstr>Biểu 5</vt:lpstr>
      <vt:lpstr>Biểu 6</vt:lpstr>
      <vt:lpstr>Biểu 7</vt:lpstr>
      <vt:lpstr>Biểu 8</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User;ThS. Phan Việt Hiếu</dc:creator>
  <cp:lastModifiedBy>Microsoft Office User</cp:lastModifiedBy>
  <cp:lastPrinted>2020-06-02T03:01:39Z</cp:lastPrinted>
  <dcterms:created xsi:type="dcterms:W3CDTF">2011-05-04T06:58:36Z</dcterms:created>
  <dcterms:modified xsi:type="dcterms:W3CDTF">2020-10-26T07:44:09Z</dcterms:modified>
</cp:coreProperties>
</file>